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5" yWindow="4590" windowWidth="19320" windowHeight="8235" tabRatio="221" activeTab="1"/>
  </bookViews>
  <sheets>
    <sheet name="Instructions" sheetId="1" r:id="rId1"/>
    <sheet name="Form Recertification" sheetId="2" r:id="rId2"/>
  </sheets>
  <definedNames>
    <definedName name="_xlnm.Print_Area" localSheetId="1">'Form Recertification'!$A$2:$M$230</definedName>
    <definedName name="_xlnm.Print_Area" localSheetId="0">Instructions!$A$1:$B$17</definedName>
  </definedNames>
  <calcPr calcId="114210"/>
</workbook>
</file>

<file path=xl/calcChain.xml><?xml version="1.0" encoding="utf-8"?>
<calcChain xmlns="http://schemas.openxmlformats.org/spreadsheetml/2006/main">
  <c r="AC230" i="2"/>
  <c r="AB230"/>
  <c r="AA230"/>
  <c r="AC228"/>
  <c r="AB228"/>
  <c r="AA228"/>
  <c r="AC227"/>
  <c r="AB227"/>
  <c r="AA227"/>
  <c r="AC225"/>
  <c r="AB225"/>
  <c r="AA225"/>
  <c r="AC224"/>
  <c r="AB224"/>
  <c r="AA224"/>
  <c r="AC220"/>
  <c r="AB220"/>
  <c r="AA220"/>
  <c r="AC219"/>
  <c r="AB219"/>
  <c r="AA219"/>
  <c r="AC214"/>
  <c r="AB214"/>
  <c r="AA214"/>
  <c r="AC211"/>
  <c r="AB211"/>
  <c r="AA211"/>
  <c r="AC209"/>
  <c r="AB209"/>
  <c r="AA209"/>
  <c r="AC208"/>
  <c r="AB208"/>
  <c r="AA208"/>
  <c r="AC204"/>
  <c r="AB204"/>
  <c r="AA204"/>
  <c r="AC200"/>
  <c r="AB200"/>
  <c r="AA200"/>
  <c r="AC195"/>
  <c r="AB195"/>
  <c r="AA195"/>
  <c r="AC194"/>
  <c r="AB194"/>
  <c r="AA194"/>
  <c r="AC188"/>
  <c r="AB188"/>
  <c r="AA188"/>
  <c r="AC186"/>
  <c r="AB186"/>
  <c r="AA186"/>
  <c r="AC181"/>
  <c r="AB181"/>
  <c r="AA181"/>
  <c r="AC180"/>
  <c r="AB180"/>
  <c r="AA180"/>
  <c r="AC171"/>
  <c r="AB171"/>
  <c r="AA171"/>
  <c r="AC170"/>
  <c r="AB170"/>
  <c r="AA170"/>
  <c r="AC160"/>
  <c r="AB160"/>
  <c r="AA160"/>
  <c r="AC159"/>
  <c r="AB159"/>
  <c r="AA159"/>
  <c r="AC158"/>
  <c r="AB158"/>
  <c r="AA158"/>
  <c r="AC156"/>
  <c r="AB156"/>
  <c r="AA156"/>
  <c r="AC155"/>
  <c r="AB155"/>
  <c r="AA155"/>
  <c r="AC149"/>
  <c r="AB149"/>
  <c r="AA149"/>
  <c r="AC148"/>
  <c r="AB148"/>
  <c r="AA148"/>
  <c r="AC147"/>
  <c r="AB147"/>
  <c r="AA147"/>
  <c r="AC145"/>
  <c r="AB145"/>
  <c r="AA145"/>
  <c r="AC144"/>
  <c r="AB144"/>
  <c r="AA144"/>
  <c r="AC142"/>
  <c r="AB142"/>
  <c r="AA142"/>
  <c r="AC141"/>
  <c r="AB141"/>
  <c r="AA141"/>
  <c r="AC139"/>
  <c r="AB139"/>
  <c r="AA139"/>
  <c r="AC138"/>
  <c r="AB138"/>
  <c r="AA138"/>
  <c r="AC137"/>
  <c r="AB137"/>
  <c r="AA137"/>
  <c r="AC135"/>
  <c r="AB135"/>
  <c r="AA135"/>
  <c r="AC134"/>
  <c r="AB134"/>
  <c r="AA134"/>
  <c r="AC130"/>
  <c r="AB130"/>
  <c r="AA130"/>
  <c r="AC129"/>
  <c r="AB129"/>
  <c r="AA129"/>
  <c r="AC128"/>
  <c r="AB128"/>
  <c r="AA128"/>
  <c r="AC126"/>
  <c r="AB126"/>
  <c r="AA126"/>
  <c r="AC125"/>
  <c r="AB125"/>
  <c r="AA125"/>
  <c r="AC124"/>
  <c r="AB124"/>
  <c r="AA124"/>
  <c r="AC122"/>
  <c r="AB122"/>
  <c r="AA122"/>
  <c r="AC121"/>
  <c r="AB121"/>
  <c r="AA121"/>
  <c r="AC117"/>
  <c r="AB117"/>
  <c r="AA117"/>
  <c r="AC116"/>
  <c r="AB116"/>
  <c r="AA116"/>
  <c r="AC115"/>
  <c r="AB115"/>
  <c r="AA115"/>
  <c r="AC112"/>
  <c r="AB112"/>
  <c r="AA112"/>
  <c r="AC111"/>
  <c r="AB111"/>
  <c r="AA111"/>
  <c r="AC110"/>
  <c r="AB110"/>
  <c r="AA110"/>
  <c r="AC107"/>
  <c r="AB107"/>
  <c r="AA107"/>
  <c r="AC106"/>
  <c r="AB106"/>
  <c r="AA106"/>
  <c r="AC105"/>
  <c r="AB105"/>
  <c r="AA105"/>
  <c r="AC101"/>
  <c r="AB101"/>
  <c r="AA101"/>
  <c r="AC100"/>
  <c r="AB100"/>
  <c r="AA100"/>
  <c r="AC99"/>
  <c r="AB99"/>
  <c r="AA99"/>
  <c r="AC95"/>
  <c r="AB95"/>
  <c r="AA95"/>
  <c r="AC94"/>
  <c r="AB94"/>
  <c r="AA94"/>
  <c r="AC93"/>
  <c r="AB93"/>
  <c r="AA93"/>
  <c r="AC90"/>
  <c r="AB90"/>
  <c r="AA90"/>
  <c r="AC89"/>
  <c r="AB89"/>
  <c r="AA89"/>
  <c r="AC86"/>
  <c r="AB86"/>
  <c r="AA86"/>
  <c r="AC85"/>
  <c r="AB85"/>
  <c r="AA85"/>
  <c r="AC84"/>
  <c r="AB84"/>
  <c r="AA84"/>
  <c r="AC79"/>
  <c r="AB79"/>
  <c r="AA79"/>
  <c r="AC78"/>
  <c r="AB78"/>
  <c r="AA78"/>
  <c r="AC77"/>
  <c r="AB77"/>
  <c r="AA77"/>
  <c r="AC71"/>
  <c r="AB71"/>
  <c r="AA71"/>
  <c r="AC70"/>
  <c r="AB70"/>
  <c r="AA70"/>
  <c r="AC69"/>
  <c r="AB69"/>
  <c r="AA69"/>
  <c r="AC63"/>
  <c r="AB63"/>
  <c r="AA63"/>
  <c r="AC62"/>
  <c r="AB62"/>
  <c r="AA62"/>
  <c r="AC60"/>
  <c r="AB60"/>
  <c r="AA60"/>
  <c r="AC59"/>
  <c r="AB59"/>
  <c r="AA59"/>
  <c r="AC58"/>
  <c r="AB58"/>
  <c r="AA58"/>
  <c r="AC57"/>
  <c r="AB57"/>
  <c r="AA57"/>
  <c r="AC55"/>
  <c r="AB55"/>
  <c r="AA55"/>
  <c r="AC54"/>
  <c r="AB54"/>
  <c r="AA54"/>
  <c r="AC53"/>
  <c r="AB53"/>
  <c r="AA53"/>
  <c r="AC52"/>
  <c r="AB52"/>
  <c r="AA52"/>
  <c r="AC51"/>
  <c r="AB51"/>
  <c r="AA51"/>
  <c r="AC50"/>
  <c r="AB50"/>
  <c r="AA50"/>
  <c r="AC48"/>
  <c r="AB48"/>
  <c r="AA48"/>
  <c r="AC47"/>
  <c r="AB47"/>
  <c r="AA47"/>
  <c r="AC46"/>
  <c r="AB46"/>
  <c r="AA46"/>
  <c r="AC45"/>
  <c r="AB45"/>
  <c r="AA45"/>
  <c r="AC44"/>
  <c r="AB44"/>
  <c r="AA44"/>
  <c r="AC43"/>
  <c r="AB43"/>
  <c r="AA43"/>
  <c r="AC42"/>
  <c r="AB42"/>
  <c r="AA42"/>
  <c r="AC41"/>
  <c r="AB41"/>
  <c r="AA41"/>
  <c r="AC40"/>
  <c r="AB40"/>
  <c r="AA40"/>
  <c r="AC39"/>
  <c r="AB39"/>
  <c r="AA39"/>
  <c r="AC37"/>
  <c r="AB37"/>
  <c r="AA37"/>
  <c r="AC36"/>
  <c r="AB36"/>
  <c r="AA36"/>
  <c r="AC35"/>
  <c r="AB35"/>
  <c r="AA35"/>
  <c r="AC34"/>
  <c r="AB34"/>
  <c r="AA34"/>
  <c r="AC33"/>
  <c r="AB33"/>
  <c r="AA33"/>
  <c r="AC32"/>
  <c r="AB32"/>
  <c r="AA32"/>
  <c r="AC31"/>
  <c r="AB31"/>
  <c r="AA31"/>
  <c r="AC30"/>
  <c r="AB30"/>
  <c r="AA30"/>
  <c r="AC29"/>
  <c r="AB29"/>
  <c r="AA29"/>
  <c r="AC28"/>
  <c r="AB28"/>
  <c r="AA28"/>
  <c r="AC27"/>
  <c r="AB27"/>
  <c r="AA27"/>
  <c r="AC25"/>
  <c r="AB25"/>
  <c r="AA25"/>
  <c r="AC24"/>
  <c r="AB24"/>
  <c r="AA24"/>
  <c r="AC23"/>
  <c r="AB23"/>
  <c r="AA23"/>
  <c r="AC22"/>
  <c r="AB22"/>
  <c r="AA22"/>
  <c r="AC21"/>
  <c r="AB21"/>
  <c r="AA21"/>
  <c r="AC20"/>
  <c r="AB20"/>
  <c r="AA20"/>
  <c r="AC19"/>
  <c r="AB19"/>
  <c r="AA19"/>
  <c r="AC18"/>
  <c r="AB18"/>
  <c r="AA18"/>
  <c r="AC17"/>
  <c r="AB17"/>
  <c r="AA17"/>
  <c r="AC16"/>
  <c r="AB16"/>
  <c r="AA16"/>
  <c r="AC15"/>
  <c r="AB15"/>
  <c r="AA15"/>
  <c r="J228"/>
  <c r="I228"/>
  <c r="E228"/>
  <c r="D228"/>
  <c r="J225"/>
  <c r="I225"/>
  <c r="E225"/>
  <c r="D225"/>
  <c r="I229"/>
  <c r="J229"/>
  <c r="K229"/>
  <c r="L229"/>
  <c r="I226"/>
  <c r="J226"/>
  <c r="K226"/>
  <c r="L226"/>
  <c r="I179"/>
  <c r="J179"/>
  <c r="K179"/>
  <c r="L179"/>
  <c r="I178"/>
  <c r="J178"/>
  <c r="K178"/>
  <c r="L178"/>
  <c r="I177"/>
  <c r="J177"/>
  <c r="K177"/>
  <c r="L177"/>
  <c r="I176"/>
  <c r="J176"/>
  <c r="K176"/>
  <c r="L176"/>
  <c r="I175"/>
  <c r="J175"/>
  <c r="K175"/>
  <c r="L175"/>
  <c r="I174"/>
  <c r="J174"/>
  <c r="K174"/>
  <c r="L174"/>
  <c r="I173"/>
  <c r="J173"/>
  <c r="K173"/>
  <c r="L173"/>
  <c r="I172"/>
  <c r="J172"/>
  <c r="K172"/>
  <c r="L172"/>
  <c r="I169"/>
  <c r="J169"/>
  <c r="K169"/>
  <c r="I161"/>
  <c r="J161"/>
  <c r="K161"/>
  <c r="L161"/>
  <c r="I162"/>
  <c r="K162"/>
  <c r="J162"/>
  <c r="I163"/>
  <c r="J163"/>
  <c r="K163"/>
  <c r="I164"/>
  <c r="K164"/>
  <c r="J164"/>
  <c r="I165"/>
  <c r="J165"/>
  <c r="K165"/>
  <c r="I166"/>
  <c r="K166"/>
  <c r="J166"/>
  <c r="I167"/>
  <c r="J167"/>
  <c r="K167"/>
  <c r="I168"/>
  <c r="K168"/>
  <c r="J168"/>
  <c r="I157"/>
  <c r="J157"/>
  <c r="K157"/>
  <c r="L157"/>
  <c r="I127"/>
  <c r="J127"/>
  <c r="K127"/>
  <c r="L127"/>
  <c r="I120"/>
  <c r="J120"/>
  <c r="K120"/>
  <c r="L120"/>
  <c r="I119"/>
  <c r="J119"/>
  <c r="K119"/>
  <c r="L119"/>
  <c r="I118"/>
  <c r="J118"/>
  <c r="K118"/>
  <c r="L118"/>
  <c r="I114"/>
  <c r="J114"/>
  <c r="K114"/>
  <c r="L114"/>
  <c r="I113"/>
  <c r="J113"/>
  <c r="K113"/>
  <c r="L113"/>
  <c r="I109"/>
  <c r="J109"/>
  <c r="K109"/>
  <c r="L109"/>
  <c r="I108"/>
  <c r="J108"/>
  <c r="K108"/>
  <c r="L108"/>
  <c r="I104"/>
  <c r="J104"/>
  <c r="K104"/>
  <c r="L104"/>
  <c r="I103"/>
  <c r="J103"/>
  <c r="K103"/>
  <c r="L103"/>
  <c r="I102"/>
  <c r="J102"/>
  <c r="K102"/>
  <c r="L102"/>
  <c r="I98"/>
  <c r="J98"/>
  <c r="K98"/>
  <c r="L98"/>
  <c r="I97"/>
  <c r="J97"/>
  <c r="K97"/>
  <c r="L97"/>
  <c r="I96"/>
  <c r="J96"/>
  <c r="K96"/>
  <c r="L96"/>
  <c r="I92"/>
  <c r="J92"/>
  <c r="K92"/>
  <c r="L92"/>
  <c r="I91"/>
  <c r="J91"/>
  <c r="K91"/>
  <c r="L91"/>
  <c r="I88"/>
  <c r="J88"/>
  <c r="K88"/>
  <c r="L88"/>
  <c r="I87"/>
  <c r="J87"/>
  <c r="K87"/>
  <c r="L87"/>
  <c r="I83"/>
  <c r="J83"/>
  <c r="K83"/>
  <c r="L83"/>
  <c r="I82"/>
  <c r="J82"/>
  <c r="K82"/>
  <c r="L82"/>
  <c r="I81"/>
  <c r="J81"/>
  <c r="K81"/>
  <c r="L81"/>
  <c r="I80"/>
  <c r="J80"/>
  <c r="K80"/>
  <c r="L80"/>
  <c r="I85"/>
  <c r="J85"/>
  <c r="I76"/>
  <c r="J76"/>
  <c r="K76"/>
  <c r="L76"/>
  <c r="I75"/>
  <c r="J75"/>
  <c r="K75"/>
  <c r="L75"/>
  <c r="I74"/>
  <c r="J74"/>
  <c r="K74"/>
  <c r="L74"/>
  <c r="I73"/>
  <c r="J73"/>
  <c r="K73"/>
  <c r="L73"/>
  <c r="I72"/>
  <c r="J72"/>
  <c r="K72"/>
  <c r="L72"/>
  <c r="I68"/>
  <c r="J68"/>
  <c r="K68"/>
  <c r="L68"/>
  <c r="I67"/>
  <c r="J67"/>
  <c r="K67"/>
  <c r="L67"/>
  <c r="I66"/>
  <c r="J66"/>
  <c r="K66"/>
  <c r="L66"/>
  <c r="I65"/>
  <c r="J65"/>
  <c r="K65"/>
  <c r="L65"/>
  <c r="I64"/>
  <c r="J64"/>
  <c r="K64"/>
  <c r="L64"/>
  <c r="I28"/>
  <c r="I29"/>
  <c r="I30"/>
  <c r="I31"/>
  <c r="I32"/>
  <c r="I33"/>
  <c r="I34"/>
  <c r="I35"/>
  <c r="I36"/>
  <c r="I37"/>
  <c r="I38"/>
  <c r="J28"/>
  <c r="J29"/>
  <c r="J38"/>
  <c r="K38"/>
  <c r="J30"/>
  <c r="J31"/>
  <c r="J32"/>
  <c r="J33"/>
  <c r="J34"/>
  <c r="J35"/>
  <c r="J36"/>
  <c r="J37"/>
  <c r="I16"/>
  <c r="I17"/>
  <c r="I26"/>
  <c r="K26"/>
  <c r="I18"/>
  <c r="I19"/>
  <c r="I20"/>
  <c r="I21"/>
  <c r="I22"/>
  <c r="I23"/>
  <c r="I24"/>
  <c r="I25"/>
  <c r="J16"/>
  <c r="J17"/>
  <c r="J18"/>
  <c r="J19"/>
  <c r="J20"/>
  <c r="J21"/>
  <c r="J22"/>
  <c r="J23"/>
  <c r="J24"/>
  <c r="J25"/>
  <c r="J26"/>
  <c r="I40"/>
  <c r="I49"/>
  <c r="I41"/>
  <c r="I42"/>
  <c r="I43"/>
  <c r="I44"/>
  <c r="I45"/>
  <c r="I46"/>
  <c r="I47"/>
  <c r="I48"/>
  <c r="J40"/>
  <c r="J41"/>
  <c r="J42"/>
  <c r="J43"/>
  <c r="J44"/>
  <c r="J45"/>
  <c r="J46"/>
  <c r="J47"/>
  <c r="J48"/>
  <c r="I59"/>
  <c r="I60"/>
  <c r="I61"/>
  <c r="J59"/>
  <c r="J60"/>
  <c r="J61"/>
  <c r="I52"/>
  <c r="I53"/>
  <c r="I54"/>
  <c r="I55"/>
  <c r="I56"/>
  <c r="J52"/>
  <c r="J53"/>
  <c r="J54"/>
  <c r="J55"/>
  <c r="L38"/>
  <c r="L26"/>
  <c r="E220"/>
  <c r="E209"/>
  <c r="E195"/>
  <c r="E181"/>
  <c r="E159"/>
  <c r="E156"/>
  <c r="E148"/>
  <c r="E145"/>
  <c r="E138"/>
  <c r="E135"/>
  <c r="E129"/>
  <c r="E126"/>
  <c r="E122"/>
  <c r="E116"/>
  <c r="E111"/>
  <c r="E106"/>
  <c r="E100"/>
  <c r="E94"/>
  <c r="E85"/>
  <c r="E62"/>
  <c r="D62"/>
  <c r="D220"/>
  <c r="D209"/>
  <c r="D195"/>
  <c r="D181"/>
  <c r="D159"/>
  <c r="D156"/>
  <c r="D148"/>
  <c r="D145"/>
  <c r="D135"/>
  <c r="D138"/>
  <c r="D129"/>
  <c r="D126"/>
  <c r="D122"/>
  <c r="D116"/>
  <c r="D111"/>
  <c r="D106"/>
  <c r="D100"/>
  <c r="D94"/>
  <c r="J220"/>
  <c r="I220"/>
  <c r="J209"/>
  <c r="I209"/>
  <c r="J195"/>
  <c r="I195"/>
  <c r="J181"/>
  <c r="I181"/>
  <c r="J159"/>
  <c r="I159"/>
  <c r="J156"/>
  <c r="I156"/>
  <c r="J148"/>
  <c r="I148"/>
  <c r="J145"/>
  <c r="I145"/>
  <c r="J138"/>
  <c r="I138"/>
  <c r="J135"/>
  <c r="I135"/>
  <c r="J129"/>
  <c r="I129"/>
  <c r="J126"/>
  <c r="I126"/>
  <c r="J122"/>
  <c r="I122"/>
  <c r="J116"/>
  <c r="I116"/>
  <c r="J111"/>
  <c r="I111"/>
  <c r="J106"/>
  <c r="I106"/>
  <c r="J100"/>
  <c r="I100"/>
  <c r="J94"/>
  <c r="I94"/>
  <c r="D85"/>
  <c r="E50"/>
  <c r="I62"/>
  <c r="J62"/>
  <c r="J50"/>
  <c r="I50"/>
  <c r="D50"/>
  <c r="J14"/>
  <c r="I14"/>
  <c r="E14"/>
  <c r="D14"/>
  <c r="I223"/>
  <c r="K223"/>
  <c r="L223"/>
  <c r="J223"/>
  <c r="I222"/>
  <c r="K222"/>
  <c r="L222"/>
  <c r="J222"/>
  <c r="I221"/>
  <c r="K221"/>
  <c r="L221"/>
  <c r="J221"/>
  <c r="I218"/>
  <c r="K218"/>
  <c r="L218"/>
  <c r="J218"/>
  <c r="I217"/>
  <c r="K217"/>
  <c r="L217"/>
  <c r="J217"/>
  <c r="I216"/>
  <c r="K216"/>
  <c r="L216"/>
  <c r="J216"/>
  <c r="I215"/>
  <c r="K215"/>
  <c r="L215"/>
  <c r="J215"/>
  <c r="I213"/>
  <c r="K213"/>
  <c r="L213"/>
  <c r="J213"/>
  <c r="I212"/>
  <c r="K212"/>
  <c r="L212"/>
  <c r="J212"/>
  <c r="I210"/>
  <c r="K210"/>
  <c r="L210"/>
  <c r="J210"/>
  <c r="I207"/>
  <c r="K207"/>
  <c r="L207"/>
  <c r="J207"/>
  <c r="I206"/>
  <c r="K206"/>
  <c r="L206"/>
  <c r="J206"/>
  <c r="I205"/>
  <c r="K205"/>
  <c r="L205"/>
  <c r="J205"/>
  <c r="I203"/>
  <c r="K203"/>
  <c r="L203"/>
  <c r="J203"/>
  <c r="I202"/>
  <c r="K202"/>
  <c r="L202"/>
  <c r="J202"/>
  <c r="I201"/>
  <c r="K201"/>
  <c r="L201"/>
  <c r="J201"/>
  <c r="I199"/>
  <c r="K199"/>
  <c r="L199"/>
  <c r="J199"/>
  <c r="I198"/>
  <c r="K198"/>
  <c r="L198"/>
  <c r="J198"/>
  <c r="I197"/>
  <c r="K197"/>
  <c r="L197"/>
  <c r="J197"/>
  <c r="I196"/>
  <c r="K196"/>
  <c r="L196"/>
  <c r="J196"/>
  <c r="I193"/>
  <c r="K193"/>
  <c r="L193"/>
  <c r="J193"/>
  <c r="I192"/>
  <c r="K192"/>
  <c r="L192"/>
  <c r="J192"/>
  <c r="I191"/>
  <c r="K191"/>
  <c r="L191"/>
  <c r="J191"/>
  <c r="I190"/>
  <c r="K190"/>
  <c r="L190"/>
  <c r="J190"/>
  <c r="I189"/>
  <c r="K189"/>
  <c r="L189"/>
  <c r="J189"/>
  <c r="I187"/>
  <c r="K187"/>
  <c r="L187"/>
  <c r="J187"/>
  <c r="I185"/>
  <c r="K185"/>
  <c r="L185"/>
  <c r="J185"/>
  <c r="I184"/>
  <c r="K184"/>
  <c r="L184"/>
  <c r="J184"/>
  <c r="I183"/>
  <c r="K183"/>
  <c r="L183"/>
  <c r="J183"/>
  <c r="I182"/>
  <c r="K182"/>
  <c r="L182"/>
  <c r="J182"/>
  <c r="I154"/>
  <c r="K154"/>
  <c r="L154"/>
  <c r="J154"/>
  <c r="I153"/>
  <c r="K153"/>
  <c r="L153"/>
  <c r="J153"/>
  <c r="I152"/>
  <c r="K152"/>
  <c r="L152"/>
  <c r="J152"/>
  <c r="I151"/>
  <c r="K151"/>
  <c r="L151"/>
  <c r="J151"/>
  <c r="I150"/>
  <c r="K150"/>
  <c r="L150"/>
  <c r="J150"/>
  <c r="I146"/>
  <c r="K146"/>
  <c r="L146"/>
  <c r="J146"/>
  <c r="I143"/>
  <c r="K143"/>
  <c r="L143"/>
  <c r="J143"/>
  <c r="I140"/>
  <c r="K140"/>
  <c r="L140"/>
  <c r="J140"/>
  <c r="I136"/>
  <c r="K136"/>
  <c r="L136"/>
  <c r="J136"/>
  <c r="I133"/>
  <c r="K133"/>
  <c r="L133"/>
  <c r="J133"/>
  <c r="I132"/>
  <c r="K132"/>
  <c r="L132"/>
  <c r="J132"/>
  <c r="I131"/>
  <c r="K131"/>
  <c r="L131"/>
  <c r="J131"/>
  <c r="I123"/>
  <c r="K123"/>
  <c r="L123"/>
  <c r="J123"/>
  <c r="AB123"/>
  <c r="AC123"/>
  <c r="AA123"/>
  <c r="AB132"/>
  <c r="AC132"/>
  <c r="AA132"/>
  <c r="AC133"/>
  <c r="AA133"/>
  <c r="AB133"/>
  <c r="AB140"/>
  <c r="AC140"/>
  <c r="AA140"/>
  <c r="AB146"/>
  <c r="AC146"/>
  <c r="AA146"/>
  <c r="AC151"/>
  <c r="AA151"/>
  <c r="AB151"/>
  <c r="AC153"/>
  <c r="AA153"/>
  <c r="AB153"/>
  <c r="AB154"/>
  <c r="AC154"/>
  <c r="AA154"/>
  <c r="AB183"/>
  <c r="AC183"/>
  <c r="AA183"/>
  <c r="AB185"/>
  <c r="AC185"/>
  <c r="AA185"/>
  <c r="AB189"/>
  <c r="AC189"/>
  <c r="AA189"/>
  <c r="AB191"/>
  <c r="AC191"/>
  <c r="AA191"/>
  <c r="AB193"/>
  <c r="AC193"/>
  <c r="AA193"/>
  <c r="AB197"/>
  <c r="AC197"/>
  <c r="AA197"/>
  <c r="AB199"/>
  <c r="AC199"/>
  <c r="AA199"/>
  <c r="AB26"/>
  <c r="AC26"/>
  <c r="AA26"/>
  <c r="AB65"/>
  <c r="AC65"/>
  <c r="AA65"/>
  <c r="AB67"/>
  <c r="AC67"/>
  <c r="AA67"/>
  <c r="AC72"/>
  <c r="AA72"/>
  <c r="AB72"/>
  <c r="AC74"/>
  <c r="AA74"/>
  <c r="AB74"/>
  <c r="AC76"/>
  <c r="AA76"/>
  <c r="AB76"/>
  <c r="AB81"/>
  <c r="AC81"/>
  <c r="AA81"/>
  <c r="AB83"/>
  <c r="AC83"/>
  <c r="AA83"/>
  <c r="AC88"/>
  <c r="AA88"/>
  <c r="AB88"/>
  <c r="AC92"/>
  <c r="AA92"/>
  <c r="AB92"/>
  <c r="AB97"/>
  <c r="AC97"/>
  <c r="AA97"/>
  <c r="AC102"/>
  <c r="AA102"/>
  <c r="AB102"/>
  <c r="AC104"/>
  <c r="AA104"/>
  <c r="AB104"/>
  <c r="AB109"/>
  <c r="AC109"/>
  <c r="AA109"/>
  <c r="AC114"/>
  <c r="AA114"/>
  <c r="AB114"/>
  <c r="AB119"/>
  <c r="AC119"/>
  <c r="AA119"/>
  <c r="AA127"/>
  <c r="AC127"/>
  <c r="AB127"/>
  <c r="AC157"/>
  <c r="AA157"/>
  <c r="AB157"/>
  <c r="AB173"/>
  <c r="AC173"/>
  <c r="AA173"/>
  <c r="AB175"/>
  <c r="AC175"/>
  <c r="AA175"/>
  <c r="AB177"/>
  <c r="AC177"/>
  <c r="AA177"/>
  <c r="AB179"/>
  <c r="AC179"/>
  <c r="AA179"/>
  <c r="AB229"/>
  <c r="AC229"/>
  <c r="AA229"/>
  <c r="J56"/>
  <c r="K56"/>
  <c r="L56"/>
  <c r="K61"/>
  <c r="L61"/>
  <c r="L162"/>
  <c r="AC131"/>
  <c r="AA131"/>
  <c r="AB131"/>
  <c r="AB136"/>
  <c r="AC136"/>
  <c r="AA136"/>
  <c r="AC143"/>
  <c r="AA143"/>
  <c r="AB143"/>
  <c r="AB150"/>
  <c r="AC150"/>
  <c r="AA150"/>
  <c r="AB152"/>
  <c r="AC152"/>
  <c r="AA152"/>
  <c r="AC182"/>
  <c r="AA182"/>
  <c r="AB182"/>
  <c r="AC184"/>
  <c r="AA184"/>
  <c r="AB184"/>
  <c r="AB187"/>
  <c r="AC187"/>
  <c r="AA187"/>
  <c r="AC190"/>
  <c r="AA190"/>
  <c r="AB190"/>
  <c r="AC192"/>
  <c r="AA192"/>
  <c r="AB192"/>
  <c r="AC196"/>
  <c r="AA196"/>
  <c r="AB196"/>
  <c r="AC198"/>
  <c r="AA198"/>
  <c r="AB198"/>
  <c r="AB201"/>
  <c r="AC201"/>
  <c r="AA201"/>
  <c r="AC202"/>
  <c r="AA202"/>
  <c r="AB202"/>
  <c r="AB203"/>
  <c r="AC203"/>
  <c r="AA203"/>
  <c r="AB205"/>
  <c r="AC205"/>
  <c r="AA205"/>
  <c r="AC206"/>
  <c r="AA206"/>
  <c r="AB206"/>
  <c r="AB207"/>
  <c r="AC207"/>
  <c r="AA207"/>
  <c r="AC210"/>
  <c r="AA210"/>
  <c r="AB210"/>
  <c r="AC212"/>
  <c r="AA212"/>
  <c r="AB212"/>
  <c r="AB213"/>
  <c r="AC213"/>
  <c r="AA213"/>
  <c r="AB215"/>
  <c r="AC215"/>
  <c r="AA215"/>
  <c r="AC216"/>
  <c r="AA216"/>
  <c r="AB216"/>
  <c r="AB217"/>
  <c r="AC217"/>
  <c r="AA217"/>
  <c r="AC218"/>
  <c r="AA218"/>
  <c r="AB218"/>
  <c r="AB221"/>
  <c r="AC221"/>
  <c r="AA221"/>
  <c r="AC222"/>
  <c r="AA222"/>
  <c r="AB222"/>
  <c r="AB223"/>
  <c r="AC223"/>
  <c r="AA223"/>
  <c r="AB38"/>
  <c r="AC38"/>
  <c r="AA38"/>
  <c r="AC64"/>
  <c r="AA64"/>
  <c r="AB64"/>
  <c r="AC66"/>
  <c r="AA66"/>
  <c r="AB66"/>
  <c r="AC68"/>
  <c r="AA68"/>
  <c r="AB68"/>
  <c r="AB73"/>
  <c r="AC73"/>
  <c r="AA73"/>
  <c r="AB75"/>
  <c r="AC75"/>
  <c r="AA75"/>
  <c r="AC80"/>
  <c r="AA80"/>
  <c r="AB80"/>
  <c r="AC82"/>
  <c r="AA82"/>
  <c r="AB82"/>
  <c r="AB87"/>
  <c r="AC87"/>
  <c r="AA87"/>
  <c r="AB91"/>
  <c r="AC91"/>
  <c r="AA91"/>
  <c r="AC96"/>
  <c r="AA96"/>
  <c r="AB96"/>
  <c r="AC98"/>
  <c r="AA98"/>
  <c r="AB98"/>
  <c r="AB103"/>
  <c r="AC103"/>
  <c r="AA103"/>
  <c r="AC108"/>
  <c r="AA108"/>
  <c r="AB108"/>
  <c r="AB113"/>
  <c r="AC113"/>
  <c r="AA113"/>
  <c r="AC118"/>
  <c r="AA118"/>
  <c r="AB118"/>
  <c r="AC120"/>
  <c r="AA120"/>
  <c r="AB120"/>
  <c r="AA161"/>
  <c r="AC161"/>
  <c r="AB161"/>
  <c r="AC172"/>
  <c r="AA172"/>
  <c r="AB172"/>
  <c r="AC174"/>
  <c r="AA174"/>
  <c r="AB174"/>
  <c r="AC176"/>
  <c r="AA176"/>
  <c r="AB176"/>
  <c r="AC178"/>
  <c r="AA178"/>
  <c r="AB178"/>
  <c r="AC226"/>
  <c r="AA226"/>
  <c r="AB226"/>
  <c r="J49"/>
  <c r="K49"/>
  <c r="L49"/>
  <c r="L163"/>
  <c r="AA56"/>
  <c r="AC56"/>
  <c r="AB56"/>
  <c r="L164"/>
  <c r="AA49"/>
  <c r="AC49"/>
  <c r="AB49"/>
  <c r="AA163"/>
  <c r="AC163"/>
  <c r="AB163"/>
  <c r="AA162"/>
  <c r="AC162"/>
  <c r="AB162"/>
  <c r="AA61"/>
  <c r="AC61"/>
  <c r="AB61"/>
  <c r="AA164"/>
  <c r="AC164"/>
  <c r="AB164"/>
  <c r="L165"/>
  <c r="AA165"/>
  <c r="AC165"/>
  <c r="AB165"/>
  <c r="L166"/>
  <c r="L167"/>
  <c r="AA167"/>
  <c r="AC167"/>
  <c r="AB167"/>
  <c r="AA166"/>
  <c r="AC166"/>
  <c r="AB166"/>
  <c r="L168"/>
  <c r="AA168"/>
  <c r="AC168"/>
  <c r="AB168"/>
  <c r="L169"/>
  <c r="AA169"/>
  <c r="AA8"/>
  <c r="G8"/>
  <c r="H8"/>
  <c r="AC169"/>
  <c r="AC8"/>
  <c r="G10"/>
  <c r="H10"/>
  <c r="AB169"/>
  <c r="AB8"/>
  <c r="G9"/>
  <c r="H9"/>
  <c r="H11"/>
</calcChain>
</file>

<file path=xl/comments1.xml><?xml version="1.0" encoding="utf-8"?>
<comments xmlns="http://schemas.openxmlformats.org/spreadsheetml/2006/main">
  <authors>
    <author>Sean Lawson</author>
  </authors>
  <commentList>
    <comment ref="G8" authorId="0">
      <text>
        <r>
          <rPr>
            <sz val="8"/>
            <color indexed="81"/>
            <rFont val="Tahoma"/>
          </rPr>
          <t>This is the sum of Group A points entered below.</t>
        </r>
      </text>
    </comment>
    <comment ref="H8" authorId="0">
      <text>
        <r>
          <rPr>
            <b/>
            <sz val="8"/>
            <color indexed="81"/>
            <rFont val="Tahoma"/>
          </rPr>
          <t>For CFCP and CBCP, Minimum of 54 credits must be from Group A and Group C combined.</t>
        </r>
      </text>
    </comment>
    <comment ref="G9" authorId="0">
      <text>
        <r>
          <rPr>
            <sz val="8"/>
            <color indexed="81"/>
            <rFont val="Tahoma"/>
          </rPr>
          <t>This is the sum of Group B points entered below.</t>
        </r>
      </text>
    </comment>
    <comment ref="H9" authorId="0">
      <text>
        <r>
          <rPr>
            <b/>
            <sz val="8"/>
            <color indexed="81"/>
            <rFont val="Tahoma"/>
          </rPr>
          <t>For CFCP and CBCP, no more than 1/3 credits can be from Group B.  For MBCP maximum of 20 from Group B</t>
        </r>
      </text>
    </comment>
    <comment ref="G10" authorId="0">
      <text>
        <r>
          <rPr>
            <sz val="8"/>
            <color indexed="81"/>
            <rFont val="Tahoma"/>
          </rPr>
          <t>This is the sum of Group C points entered below.</t>
        </r>
      </text>
    </comment>
    <comment ref="H10" authorId="0">
      <text>
        <r>
          <rPr>
            <b/>
            <sz val="8"/>
            <color indexed="81"/>
            <rFont val="Tahoma"/>
          </rPr>
          <t>For MBCP, Minimum of 10 credits must be from Group C.</t>
        </r>
      </text>
    </comment>
    <comment ref="H11" authorId="0">
      <text>
        <r>
          <rPr>
            <b/>
            <sz val="8"/>
            <color indexed="81"/>
            <rFont val="Tahoma"/>
          </rPr>
          <t>Must equal or exceed 80 Credits to recertify.</t>
        </r>
      </text>
    </comment>
  </commentList>
</comments>
</file>

<file path=xl/sharedStrings.xml><?xml version="1.0" encoding="utf-8"?>
<sst xmlns="http://schemas.openxmlformats.org/spreadsheetml/2006/main" count="514" uniqueCount="197">
  <si>
    <t>16-30 exposants :</t>
  </si>
  <si>
    <t>1-15 exposants :</t>
  </si>
  <si>
    <t>31-45 exposants :</t>
  </si>
  <si>
    <t>Plus de 45 exposants :</t>
  </si>
  <si>
    <t>Occasions de prendre la parole dans l'entreprise:</t>
  </si>
  <si>
    <t>Occasions de prendre la parole à l'externe :</t>
  </si>
  <si>
    <t>Autres occasions de prendre la parole à l'interne :</t>
  </si>
  <si>
    <t>1 édition par année :</t>
  </si>
  <si>
    <t>2 éditions par année :</t>
  </si>
  <si>
    <t>3  éditions ou plus par année :</t>
  </si>
  <si>
    <t>Participation dans le développement et la présentation d'ateliers ou de séminaires de formation dans l'entreprise.</t>
  </si>
  <si>
    <t>Durée inférieure à 1/2 journée :</t>
  </si>
  <si>
    <t>Durée de 1/2 journée :</t>
  </si>
  <si>
    <t>Durée d'une journée :</t>
  </si>
  <si>
    <t>Plus de 100 pages:</t>
  </si>
  <si>
    <t>Jusqu'à 100 pages :</t>
  </si>
  <si>
    <t>Crédits         par livre</t>
  </si>
  <si>
    <t>Choisir A ou C</t>
  </si>
  <si>
    <t>Écrire et publier un livre dont le sujet est entièrement dédié à la Relève après sinistre, la Continuité des affaires ou la Gestion d'urgence.</t>
  </si>
  <si>
    <t xml:space="preserve">Écrire et publier un chapitre de livre dont le sujet est entièrement dédié à la Relève après sinistre, la Continuité des affaires ou la Gestion d'urgence. </t>
  </si>
  <si>
    <t>Jusqu'à 10 pages :</t>
  </si>
  <si>
    <t>Plus de 10 pages :</t>
  </si>
  <si>
    <t>Crédits         par chapitre</t>
  </si>
  <si>
    <t>Écrire et publier un article dont le sujet est entièrement dédié à la Relève après sinistre, la Continuité des affaires ou la Gestion d'urgence.</t>
  </si>
  <si>
    <t>Journal trimestriel de DRI :</t>
  </si>
  <si>
    <t>Magazines et journaux internes :</t>
  </si>
  <si>
    <t>Magazines et journaux externes :</t>
  </si>
  <si>
    <t>Crédits       par 1,000 mots</t>
  </si>
  <si>
    <t>Crédits par question</t>
  </si>
  <si>
    <t>Développer du matériel à la demande du bureau de DRII :</t>
  </si>
  <si>
    <t xml:space="preserve">Crédits à être entrés par le bureau de DRIC </t>
  </si>
  <si>
    <t>Organisme national :</t>
  </si>
  <si>
    <t>Organisme régional :</t>
  </si>
  <si>
    <t>Organisme local :</t>
  </si>
  <si>
    <t>1 point = 2 heures</t>
  </si>
  <si>
    <t>Pour chaque heure de temps d'intervention à un sinistre ou opérations de relève :</t>
  </si>
  <si>
    <t>1 point pour chaque heure d'exécution du PCA</t>
  </si>
  <si>
    <t>Cours d'une durée de 1 à 8 heures :</t>
  </si>
  <si>
    <t>Cours d'une durée de 9 à 16 heures :</t>
  </si>
  <si>
    <t>Cours d'une durée de 17 à 24 heures :</t>
  </si>
  <si>
    <t>Cours d'une durée de 33 heures et plus :</t>
  </si>
  <si>
    <t>Cours d'une durée de 1 à 4 heures :</t>
  </si>
  <si>
    <t>Cours d'une durée de 4 à 8 heures :</t>
  </si>
  <si>
    <t>Cours d'une durée de 9 à 12 heures :</t>
  </si>
  <si>
    <t>Cours d'une durée de 13 à 16 heures :</t>
  </si>
  <si>
    <t>Cours d'une durée de 17 à 20 heures :</t>
  </si>
  <si>
    <t>Cours d'une durée de 21 à 24 heures :</t>
  </si>
  <si>
    <t>Cours d'une durée de 25 à 28 heures :</t>
  </si>
  <si>
    <t>Cours d'une durée de 29 à 32 heures :</t>
  </si>
  <si>
    <t>Cours d'une durée de 33 heures ou plus :</t>
  </si>
  <si>
    <t>Cours d'une durée de 25 à 32 heures :</t>
  </si>
  <si>
    <t>Dispenser des cours reliés à la Continuité des affaires/Relève après sinistre. Pour des cours autres que ceux de DRII, soumettre un aperçu du contenu accompagné d'une confirmation écrite par le client ou le superviseur de la présentation du cours.</t>
  </si>
  <si>
    <t>Compléter une matrice détaillée de la vulnérabilité face à l'impact des menaces :</t>
  </si>
  <si>
    <t xml:space="preserve">Fournir un rapport épuré complet de BIA exposant les coûts d'une interruption des fonctions d'affaires et les fonctions d'affaires et applications TI priorisées : </t>
  </si>
  <si>
    <t>Réaliser à titre de membre important de l'équipe d'évaluation des risques :</t>
  </si>
  <si>
    <t>Réaliser à titre de membre important de l'équipe de BIA :</t>
  </si>
  <si>
    <t>Développer un questionnaire interne ou externe de BIA :</t>
  </si>
  <si>
    <t>Diriger des entrevues de BIA et noter les résultats:</t>
  </si>
  <si>
    <t>Réaliser à titre de membre important de l'équipe de PCA :</t>
  </si>
  <si>
    <t>Présenter une stratégie de continuité des affaires via un rapport écrit ou une présentation :</t>
  </si>
  <si>
    <t>Développer une matrice pour mesurer les options de site de relève alternatif.  Fournir un exemple :</t>
  </si>
  <si>
    <t>Réaliser à titre de membre important de l'équipe d'intervention d'urgence :</t>
  </si>
  <si>
    <t>Développer un plan d'intervention d'urgence ou une stratégie pour une fonction d'affaires ou segment particulier :</t>
  </si>
  <si>
    <r>
      <t xml:space="preserve">Compléter une analyse de risque (interne ou externe) pour un site en utilisant une des méthodologies standards et acceptées incluant une série de recommandations pour améliorer la protection des actifs. </t>
    </r>
    <r>
      <rPr>
        <sz val="8"/>
        <color indexed="10"/>
        <rFont val="Verdana"/>
        <family val="2"/>
      </rPr>
      <t xml:space="preserve">Attesté par la soumission d'un rapport épuré ou par la confirmation écrite du client ou superviseur.  </t>
    </r>
  </si>
  <si>
    <r>
      <t xml:space="preserve">Compléter un Bilan des impacts d'affaires détaillé en utilisant la méthodologie d'outil de base de données, d'entrevue, de questionnaire ou d'atelier.   </t>
    </r>
    <r>
      <rPr>
        <sz val="8"/>
        <color indexed="10"/>
        <rFont val="Verdana"/>
        <family val="2"/>
      </rPr>
      <t xml:space="preserve">Attesté par la soumission d'un rapport épuré ou par la confirmation écrite du client ou superviseur.  </t>
    </r>
  </si>
  <si>
    <r>
      <t xml:space="preserve">Établir et mettre en oeuvre avec succès les contrôles (protection des actifs corporatifs) développés par l'élaboration de l'évaluation des risques ou l'analyse de risque.  </t>
    </r>
    <r>
      <rPr>
        <sz val="8"/>
        <color indexed="10"/>
        <rFont val="Verdana"/>
        <family val="2"/>
      </rPr>
      <t xml:space="preserve">Attesté par la soumission d'une grille de réalisation épurée ou par la confirmation écrite d'un client ou superviseur. </t>
    </r>
  </si>
  <si>
    <r>
      <t xml:space="preserve">Compléter une stratégie de continuité des affaires, interne ou externe, administrative ou technologique, utilisant les méthodologies acceptées par DRII. Doit inclure un rapport ou une présentation.  </t>
    </r>
    <r>
      <rPr>
        <sz val="8"/>
        <color indexed="10"/>
        <rFont val="Verdana"/>
        <family val="2"/>
      </rPr>
      <t xml:space="preserve">Attesté par la soumission d'un rapport épuré ou par la confirmation écrite du client ou superviseur. </t>
    </r>
  </si>
  <si>
    <r>
      <t xml:space="preserve">Développer un plan d'intervention d'urgence pour un client interne ou externe. Présenter le plan d'intervention d'urgence via un rapport écrit ou une présentation. </t>
    </r>
    <r>
      <rPr>
        <sz val="8"/>
        <color indexed="10"/>
        <rFont val="Verdana"/>
        <family val="2"/>
      </rPr>
      <t xml:space="preserve">Attesté par la soumission d'un rapport épuré ou par la confirmation écrite du client ou superviseur. </t>
    </r>
  </si>
  <si>
    <t>Développer une feuille d'instruction pour le développement du plan :</t>
  </si>
  <si>
    <r>
      <t xml:space="preserve">Développer ou créer des cours de sensibilisation et de formation en Continuité des affaires ou Relève après sinistre. </t>
    </r>
    <r>
      <rPr>
        <sz val="8"/>
        <color indexed="10"/>
        <rFont val="Verdana"/>
        <family val="2"/>
      </rPr>
      <t xml:space="preserve">Attesté par la soumission d'un rapport épuré ou par la confirmation écrite du client ou superviseur.  </t>
    </r>
  </si>
  <si>
    <r>
      <t xml:space="preserve">Développer un calendrier pour le maintien du plan incluant l'identification des outils qui seront utilisés pour le contrôle du maintien du plan, les critères pour les activités pour s'assurer que le plan est conforme avec un processus de mise à jour et des fonctions de contrôle. Poursuivre avec le plan de maintien.  </t>
    </r>
    <r>
      <rPr>
        <sz val="8"/>
        <color indexed="10"/>
        <rFont val="Verdana"/>
        <family val="2"/>
      </rPr>
      <t xml:space="preserve">Attesté par la soumission d'un rapport épuré ou par la confirmation écrite du client ou superviseur.  </t>
    </r>
  </si>
  <si>
    <t>Réviser un plan de continuité des affaires existant pour une organisation interne ou externe :</t>
  </si>
  <si>
    <r>
      <t xml:space="preserve">Développer un plan de Relations publiques et Communication de crise incluant la documentation complète pour l'équipe de Gestion de crise. </t>
    </r>
    <r>
      <rPr>
        <sz val="8"/>
        <color indexed="10"/>
        <rFont val="Verdana"/>
        <family val="2"/>
      </rPr>
      <t xml:space="preserve">Attesté par la soumission d'un rapport épuré ou par la confirmation écrite du client ou superviseur.  </t>
    </r>
  </si>
  <si>
    <t>Organiser une équipe de Gestion de crise pour l'ensemble de l'organisation :</t>
  </si>
  <si>
    <t>Développer et exercer les politiques corporatives de gestion de crise avec les médias :</t>
  </si>
  <si>
    <r>
      <t xml:space="preserve">Coordonner le commandement avec les autorités publiques en utilisant le </t>
    </r>
    <r>
      <rPr>
        <i/>
        <sz val="8"/>
        <color indexed="8"/>
        <rFont val="Verdana"/>
        <family val="2"/>
      </rPr>
      <t>Incident Command System</t>
    </r>
    <r>
      <rPr>
        <sz val="8"/>
        <color indexed="8"/>
        <rFont val="Verdana"/>
        <family val="2"/>
      </rPr>
      <t>. Développer un plan pour interagir avec les autorités publiques pendant un incident.</t>
    </r>
    <r>
      <rPr>
        <sz val="8"/>
        <color indexed="10"/>
        <rFont val="Verdana"/>
        <family val="2"/>
      </rPr>
      <t xml:space="preserve"> Attesté par la soumission d'un rapport épuré ou par la confirmation écrite du client ou superviseur. </t>
    </r>
  </si>
  <si>
    <t>Diriger un exercice qui inclut les autorités locales :</t>
  </si>
  <si>
    <t>Instructions</t>
  </si>
  <si>
    <t>Item #</t>
  </si>
  <si>
    <t>DRI Canada</t>
  </si>
  <si>
    <t>A</t>
  </si>
  <si>
    <t>DRIE</t>
  </si>
  <si>
    <t>ACP</t>
  </si>
  <si>
    <t>Survive</t>
  </si>
  <si>
    <t>BCI</t>
  </si>
  <si>
    <t>IAEM</t>
  </si>
  <si>
    <t>CCEP</t>
  </si>
  <si>
    <t>ISSA</t>
  </si>
  <si>
    <t>B</t>
  </si>
  <si>
    <t>ISACA</t>
  </si>
  <si>
    <t>ASIS</t>
  </si>
  <si>
    <t>NFPA</t>
  </si>
  <si>
    <t>IAA</t>
  </si>
  <si>
    <t>IACP</t>
  </si>
  <si>
    <t>IAFC</t>
  </si>
  <si>
    <t>NEDRIX</t>
  </si>
  <si>
    <t>MADRA</t>
  </si>
  <si>
    <t>CPE</t>
  </si>
  <si>
    <t>BRIX</t>
  </si>
  <si>
    <t>BRPA</t>
  </si>
  <si>
    <t xml:space="preserve"> </t>
  </si>
  <si>
    <t>C</t>
  </si>
  <si>
    <t>8 points</t>
  </si>
  <si>
    <t xml:space="preserve">Sur le formulaire, entrez les informations seulement dans les cellules en blanc. Les autres cellules ont été bloquées et protégées par un mot de passe.  La falsification de ces valeurs ou calculs ne serait pas tolérée et serait considérée comme une violation du code de déontologie de DRII. </t>
  </si>
  <si>
    <t>Entrer vos nom, numéro de certification et adresse dans la section Renseignements sur le membre.</t>
  </si>
  <si>
    <t xml:space="preserve">Réviser chaque Activité (colonne B) et Détails correspondants (colonne C). Si nécessaire, faire les changements à la colonne Détails pour refléter votre expérience. S'assurer que chaque détail que vous ajoutez est éligible au crédit de points selon DRII. </t>
  </si>
  <si>
    <t xml:space="preserve">Les colonnes Noms/instructions (colonnes D et E) peuvent changer pour chacune des Activités - lire attentivement. </t>
  </si>
  <si>
    <t>Dans la colonne Groupe (colonne H), il y a des situations où vous pouvez choisir dans quel groupe vous désirez assigner les crédits. Voir les cellules H108-109, H115-116, H122-124. Utiliser le menu déroulant.</t>
  </si>
  <si>
    <t xml:space="preserve">Certaines activités sont identiques et peuvent se chevaucher selon votre expérience. Vous NE POUVEZ PAS compter les crédits en double pour n'importe quelle activité. </t>
  </si>
  <si>
    <t>Ratifié par le Conseil de DRI Canada le DD/MM/YYYY</t>
  </si>
  <si>
    <t>RENSEIGNEMENTS SUR LE MEMBRE</t>
  </si>
  <si>
    <t>NOM :</t>
  </si>
  <si>
    <t>NUMÉRO CERTIFICATION :</t>
  </si>
  <si>
    <t>COURRIEL :</t>
  </si>
  <si>
    <t>ADRESSE :</t>
  </si>
  <si>
    <t>VILLE, PROVINCE, CODE POSTAL :</t>
  </si>
  <si>
    <t>TÉLÉPHONE :</t>
  </si>
  <si>
    <t>TÉLÉCOPIEUR :</t>
  </si>
  <si>
    <t>Année 1:</t>
  </si>
  <si>
    <t>Année 2:</t>
  </si>
  <si>
    <t>Indiquer votre niveau de certification</t>
  </si>
  <si>
    <t>Groupe A</t>
  </si>
  <si>
    <t>Groupe B</t>
  </si>
  <si>
    <t>Groupe C</t>
  </si>
  <si>
    <t>Crédits soumis</t>
  </si>
  <si>
    <t>Crédits éligibles</t>
  </si>
  <si>
    <t>ACTIVITÉ</t>
  </si>
  <si>
    <t>Détails</t>
  </si>
  <si>
    <t>Crédits 
par activité</t>
  </si>
  <si>
    <t>Crédits maximum par période de 2 ans</t>
  </si>
  <si>
    <t>Groupe</t>
  </si>
  <si>
    <t>Total crédits</t>
  </si>
  <si>
    <t>Maximum des crédits par item</t>
  </si>
  <si>
    <t>Autre (veuillez préciser) :</t>
  </si>
  <si>
    <t>Détail</t>
  </si>
  <si>
    <t>Crédits         par activité</t>
  </si>
  <si>
    <t xml:space="preserve">Présence aux réunions régulières d'organisations entièrement dédiées à la Relève après sinistre, Continuité des affaires ou Gestion d'urgence ou Mesures d'urgence. </t>
  </si>
  <si>
    <t xml:space="preserve">Chapitres locaux ACP </t>
  </si>
  <si>
    <t>Réunion d'une durée de 2 heures ou moins :</t>
  </si>
  <si>
    <t>Réunion d'une durée de 2 à 4 heures :</t>
  </si>
  <si>
    <t>Réunion d'une durée de 5 à 6 heures :</t>
  </si>
  <si>
    <t>Réunion d'une durée de 7 à 8 heures :</t>
  </si>
  <si>
    <t>Illimité</t>
  </si>
  <si>
    <t>Réunion d'une durée de 4 heures ou moins :</t>
  </si>
  <si>
    <t>Réunion d'une durée de 5 à 8 heures :</t>
  </si>
  <si>
    <t>Durée de session de 1 à 8 heures :</t>
  </si>
  <si>
    <t>Durée de session de 9 à 16 heures :</t>
  </si>
  <si>
    <t>Durée de session de 17 à 24 heures :</t>
  </si>
  <si>
    <t>Durée de session de 25 à 32 heures :</t>
  </si>
  <si>
    <t>Durée de session de 33 heures ou plus :</t>
  </si>
  <si>
    <t>Grand total des crédits éligibles</t>
  </si>
  <si>
    <t>Pour chaque deux (2) heures d'exercice :</t>
  </si>
  <si>
    <t>Incluant les menaces environnementales, techniques et humaines pour la compagnie. Incluant la priorisation des risques :</t>
  </si>
  <si>
    <t>Diriger un exercice corporatif ou de fonction impliquant les services locaux d'intervention d'urgence, média, etc. :</t>
  </si>
  <si>
    <t>Période de re-certification</t>
  </si>
  <si>
    <t xml:space="preserve">Référer au site www.drii.org pour obtenir les politiques et listes officielles ainsi que pour les explications sur les crédits accordés pour les activités et groupes de re-certification. Vous aurez besoin de ces informations afin de compléter correctement ce formulaire. </t>
  </si>
  <si>
    <t xml:space="preserve">Entrer la première et la seconde année dans la section Période de re-certification. Utiliser le format AAAA. </t>
  </si>
  <si>
    <t xml:space="preserve">Indiquer votre niveau de certification dans la section Période de re-certification.  Utiliser le menu déroulant. </t>
  </si>
  <si>
    <t xml:space="preserve">Dans chaque colonne Année (colonnes D et E) indiquer si vous êtes membre ou indiquer le nombre pour l'activité spécifiée. Le total  et le nombre maximum de crédits (si applicable) seront automatiquement calculés pour chaque Activité. La somme de tous les crédits sera comptabilisée dans la portion supérieure du formulaire. La portion supérieure du formulaire présente le total de tous les crédits soumis aussi bien que le total des crédits éligibles pour chaque Groupe d'activités. Seuls les crédits éligibles seront utilisés pour déterminer l'éligibilité à la re-certification. </t>
  </si>
  <si>
    <t xml:space="preserve">Toute demande de Re-certification est sujette à une vérification détaillée. Vous DEVEZ conserver des preuves pour tous les crédits que vous avez déclarés. Vous N'AVEZ PAS à soumettre ces preuves à moins que DRI Canada ne vous en fasse la demande. </t>
  </si>
  <si>
    <t>Une fois le formulaire rempli, vérifier que vous avez obtenu le nombre minimum de 80 crédits éligibles (voir cellule H11) parmi les Groupes A, B et  C. Si vous avez obtenu les 80 crédits éligibles, vous pouvez ainsi soumettre votre formulaire à DRI Canada pour votre demande de re-certification. Ce formulaire doit être envoyé sous format électronique à : DRI Canada à info@dri.ca</t>
  </si>
  <si>
    <r>
      <t xml:space="preserve">Adhésion à une organisation nationale ou internationale dont les domaines d'activités incluent la Relève après sinistre, la Continuité des affaires ou la Gestion d'urgence. Exemples:  ISSA, ISACA, ASIS, NFPA, IAA, IACP, IAFC                                                           </t>
    </r>
    <r>
      <rPr>
        <sz val="8"/>
        <color indexed="10"/>
        <rFont val="Verdana"/>
        <family val="2"/>
      </rPr>
      <t>Les points pour une adhésion sont gagnés annuellement.</t>
    </r>
  </si>
  <si>
    <r>
      <t xml:space="preserve">Adhésion à une organisation locale ou régionale dédiée à la Relève après sinistre, Continuité des affaires ou Gestion d'urgence.  Exemples :  NEDRIX, MADRA, CPE, BRIX, BRPA et les chapitres locaux ACP.                                                                           </t>
    </r>
    <r>
      <rPr>
        <sz val="8"/>
        <color indexed="10"/>
        <rFont val="Verdana"/>
        <family val="2"/>
      </rPr>
      <t xml:space="preserve"> Les points pour une adhésion sont gagnés annuellement.</t>
    </r>
  </si>
  <si>
    <t>Présence à des réunions régulières d'organisations dont les domaines d'activités incluent la Gestion de la continuité des affaires. Exemples : ASIS, ISSA, ISACA</t>
  </si>
  <si>
    <t>Présence à des colloques ou conférences entièrement dédiés à la Relève après sinistre, Continuité des affaires ou Gestion d'urgence.</t>
  </si>
  <si>
    <t xml:space="preserve">Présence à des colloques ou conférences qui incluent du matériel sur (a) la Relève après sinistre, la Continuité des affaires ou la Gestion d'urgence.  (b) Des sujets reliés au travail ou au poste du professionnel, tels que des colloques de gestion. </t>
  </si>
  <si>
    <t>Points additionnels pour la présence à des colloques ou conférences reliés à l'industrie présentant des kiosques d'exposants conjointement aux conférences ou ateliers</t>
  </si>
  <si>
    <t>Prendre la parole à des colloques ou conférences, ateliers ou séminaires sur des sujets reliés à la Relève après sinistre, la Continuité des affaires ou à la Gestion d'urgence.</t>
  </si>
  <si>
    <t xml:space="preserve">Prendre la parole à des colloques ou conférences, ateliers ou séminaires dont les sujets sont autres que la Relève après sinistre, la Continuité des affaires et la Gestion d'urgence. </t>
  </si>
  <si>
    <t xml:space="preserve">Rédacteur dans un journal interne entièrement dédié à la Relève après sinistre, la Continuité des affaires ou la Gestion d'urgence. </t>
  </si>
  <si>
    <t>Développer des questions acceptées pour l'examen de qualification de DRII</t>
  </si>
  <si>
    <r>
      <t xml:space="preserve">Occuper un poste élu ou nommé au sein d'un organisme entièrement dédié à la Relève après sinistre, la Continuité des affaires ou la Gestion d'urgence.                        </t>
    </r>
    <r>
      <rPr>
        <sz val="8"/>
        <color indexed="10"/>
        <rFont val="Verdana"/>
        <family val="2"/>
      </rPr>
      <t>Les points pour diriger un organisme de DR/BC sont gagnés annuellement</t>
    </r>
  </si>
  <si>
    <t>Avoir réalisé un travail exceptionnel à l'intérieur de sa description de travail actuel dans les domaines de la Relève après sinistre, la Continuité des affaires ou la Gestion d'urgence, attesté par écrit par un superviseur ou gestionnaire et approuvé par DRII</t>
  </si>
  <si>
    <t xml:space="preserve">Avoir dirigé et été entièrement responsable d'un scénario d'exercice de sinistre pour une entité corporative ou à l'échelle de l'entreprise, tel qu'attesté par un superviseur </t>
  </si>
  <si>
    <t>Avoir participer activement à la réponse à un sinistre déclaré au niveau des TI, d'une entité corporative ou pour l'ensemble de l'entreprise et à  l'exécution du plan de continuité de la compagnie, tel qu'attesté par un superviseur ou un client</t>
  </si>
  <si>
    <t xml:space="preserve">Avoir produit une copie dépersonnalisée d'un scénario d'exercice que vous ayez eu ou non la responsabilité de le diriger. </t>
  </si>
  <si>
    <t>Suivre et compléter des cours de niveaux collégial ou universitaire (pour l'obtention de crédit), des cours ou séminaires de développement professionnel .</t>
  </si>
  <si>
    <t>Accomplir des activités bénévoles pour aiderd'autres organismes (commercial, gouvernemental ou sans but lucratif) à établir leur capacité de Relève après sinistre, Continuité des affaires ou Gestion d'urgence</t>
  </si>
  <si>
    <t xml:space="preserve">Ce manuel comprend deux feuilles de travail. Cette feuille est la page d'instructions. La feuille intitulée "Form. Recertification" est l'outil pour enregistrer et comptabiliser vos crédits de re-certification. </t>
  </si>
  <si>
    <r>
      <t xml:space="preserve">Suivre et compléter des cours relatifs à la Continuité des affaires/Relève après sinistre et cours commandités par un fournisseur sur la Relève après sinistre, la Continuité des affaires ou la Gestion d'urgence. Les formations en ligne et par correspondance sont acceptées. </t>
    </r>
    <r>
      <rPr>
        <sz val="8"/>
        <color indexed="16"/>
        <rFont val="Verdana"/>
        <family val="2"/>
      </rPr>
      <t xml:space="preserve">               </t>
    </r>
    <r>
      <rPr>
        <sz val="8"/>
        <color indexed="10"/>
        <rFont val="Verdana"/>
        <family val="2"/>
      </rPr>
      <t>Attesté par le responsable du cours, le founisseur ou une lettre d'un superviseur, incluant la durée du cours ou un estimé du temps requis pour le compléter.</t>
    </r>
  </si>
  <si>
    <r>
      <t xml:space="preserve">Développer un plan de continuité des affaires pour une organisation ou un client interne ou externe.             </t>
    </r>
    <r>
      <rPr>
        <sz val="8"/>
        <color indexed="10"/>
        <rFont val="Verdana"/>
        <family val="2"/>
      </rPr>
      <t xml:space="preserve">Attesté par la soumission d'un rapport épuré ou par la confirmation écrite du client ou superviseur.  </t>
    </r>
  </si>
  <si>
    <t xml:space="preserve">Sommaire de re-certification de DRI CANADA </t>
  </si>
  <si>
    <t xml:space="preserve">Toute demande de re-certification est sujette à une vérification détaillée. Vous DEVEZ conserver des preuves de tous les crédits que vous déclarez. Vous N'AVEZ PAS à soumettre ces preuves à moins que DRI CANADA ne vous en fasse la demande. </t>
  </si>
  <si>
    <r>
      <t xml:space="preserve">Adhésion à une organisation nationale ou internationale entièrement dédiée à la Relève après sinistre, Continuité des affaires ou Gestion d'urgence. Exemples:  Survive, ACP, DRI CANADA, DRIE, DRII, IAEM                                                                                                                                                                                        </t>
    </r>
    <r>
      <rPr>
        <sz val="8"/>
        <color indexed="10"/>
        <rFont val="Verdana"/>
        <family val="2"/>
      </rPr>
      <t xml:space="preserve"> Les points pour une adhésion sont gagnés annuellement.</t>
    </r>
  </si>
  <si>
    <t>A ou C</t>
  </si>
  <si>
    <t>&lt;yyyy&gt;</t>
  </si>
  <si>
    <t>Group Totals</t>
  </si>
  <si>
    <t>à être entrés</t>
  </si>
  <si>
    <t>Choose either A or C</t>
  </si>
  <si>
    <t>Cours d'une durée de 2 à 4 heures :</t>
  </si>
  <si>
    <t>Cours d'une durée de 5 à 6 heures :</t>
  </si>
  <si>
    <t>Cours d'une durée de 7 à 8 heures :</t>
  </si>
  <si>
    <t>Cours d'une durée de 1 heure :</t>
  </si>
  <si>
    <t>Développer un guide de continuité des affaires pour les unités d'affaires:</t>
  </si>
  <si>
    <t>Exercer ou tester le plan de Relations publiques et Communication de crise:</t>
  </si>
  <si>
    <t>Notation/correction d'un examen de niveau Maîtrise (MBCP)</t>
  </si>
  <si>
    <t>Abonnement à des périodiques entièrement dédiés à la Relève après sinistre, Continuité des affaires ou Gestion d'urgence.</t>
  </si>
</sst>
</file>

<file path=xl/styles.xml><?xml version="1.0" encoding="utf-8"?>
<styleSheet xmlns="http://schemas.openxmlformats.org/spreadsheetml/2006/main">
  <fonts count="18">
    <font>
      <sz val="10"/>
      <name val="Arial"/>
    </font>
    <font>
      <b/>
      <u/>
      <sz val="10"/>
      <name val="Arial"/>
      <family val="2"/>
    </font>
    <font>
      <u/>
      <sz val="10"/>
      <color indexed="12"/>
      <name val="Arial"/>
    </font>
    <font>
      <b/>
      <sz val="10"/>
      <name val="Arial"/>
      <family val="2"/>
    </font>
    <font>
      <sz val="8"/>
      <name val="Verdana"/>
      <family val="2"/>
    </font>
    <font>
      <b/>
      <sz val="8"/>
      <name val="Verdana"/>
      <family val="2"/>
    </font>
    <font>
      <sz val="14"/>
      <name val="Verdana"/>
      <family val="2"/>
    </font>
    <font>
      <b/>
      <sz val="11"/>
      <color indexed="17"/>
      <name val="Verdana"/>
      <family val="2"/>
    </font>
    <font>
      <b/>
      <sz val="12"/>
      <color indexed="12"/>
      <name val="Verdana"/>
      <family val="2"/>
    </font>
    <font>
      <sz val="8"/>
      <color indexed="8"/>
      <name val="Verdana"/>
      <family val="2"/>
    </font>
    <font>
      <sz val="8"/>
      <color indexed="10"/>
      <name val="Verdana"/>
      <family val="2"/>
    </font>
    <font>
      <b/>
      <sz val="8"/>
      <color indexed="8"/>
      <name val="Verdana"/>
      <family val="2"/>
    </font>
    <font>
      <sz val="8"/>
      <color indexed="55"/>
      <name val="Verdana"/>
      <family val="2"/>
    </font>
    <font>
      <b/>
      <sz val="8"/>
      <color indexed="55"/>
      <name val="Verdana"/>
      <family val="2"/>
    </font>
    <font>
      <sz val="8"/>
      <color indexed="81"/>
      <name val="Tahoma"/>
    </font>
    <font>
      <b/>
      <sz val="8"/>
      <color indexed="81"/>
      <name val="Tahoma"/>
    </font>
    <font>
      <sz val="8"/>
      <color indexed="16"/>
      <name val="Verdana"/>
      <family val="2"/>
    </font>
    <font>
      <i/>
      <sz val="8"/>
      <color indexed="8"/>
      <name val="Verdana"/>
      <family val="2"/>
    </font>
  </fonts>
  <fills count="4">
    <fill>
      <patternFill patternType="none"/>
    </fill>
    <fill>
      <patternFill patternType="gray125"/>
    </fill>
    <fill>
      <patternFill patternType="solid">
        <fgColor indexed="43"/>
        <bgColor indexed="64"/>
      </patternFill>
    </fill>
    <fill>
      <patternFill patternType="solid">
        <fgColor indexed="13"/>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30">
    <xf numFmtId="0" fontId="0" fillId="0" borderId="0" xfId="0"/>
    <xf numFmtId="0" fontId="0" fillId="0" borderId="0" xfId="0" applyAlignment="1" applyProtection="1">
      <alignment horizontal="center" vertical="top"/>
    </xf>
    <xf numFmtId="0" fontId="1" fillId="0" borderId="0" xfId="0" applyFont="1" applyAlignment="1" applyProtection="1">
      <alignment wrapText="1"/>
    </xf>
    <xf numFmtId="0" fontId="0" fillId="0" borderId="0" xfId="0" applyAlignment="1" applyProtection="1">
      <alignment wrapText="1"/>
    </xf>
    <xf numFmtId="0" fontId="2" fillId="0" borderId="0" xfId="1" applyFont="1" applyAlignment="1" applyProtection="1">
      <alignment wrapText="1"/>
    </xf>
    <xf numFmtId="0" fontId="3" fillId="0" borderId="0" xfId="0" applyFont="1" applyAlignment="1" applyProtection="1">
      <alignment wrapText="1"/>
    </xf>
    <xf numFmtId="0" fontId="4" fillId="2" borderId="0" xfId="0" applyFont="1" applyFill="1" applyAlignment="1" applyProtection="1">
      <alignment horizontal="center"/>
    </xf>
    <xf numFmtId="0" fontId="4" fillId="2" borderId="0" xfId="0" applyFont="1" applyFill="1" applyProtection="1"/>
    <xf numFmtId="0" fontId="4" fillId="2" borderId="0" xfId="0" applyFont="1" applyFill="1" applyBorder="1" applyProtection="1"/>
    <xf numFmtId="0" fontId="4" fillId="2" borderId="0" xfId="0" applyFont="1" applyFill="1" applyBorder="1" applyAlignment="1" applyProtection="1">
      <alignment horizontal="center"/>
    </xf>
    <xf numFmtId="1" fontId="4" fillId="2" borderId="0" xfId="0" applyNumberFormat="1" applyFont="1" applyFill="1" applyProtection="1"/>
    <xf numFmtId="0" fontId="5" fillId="2" borderId="0" xfId="0" applyFont="1" applyFill="1" applyAlignment="1" applyProtection="1">
      <alignment horizontal="center"/>
    </xf>
    <xf numFmtId="0" fontId="4" fillId="3" borderId="1" xfId="0" applyFont="1" applyFill="1" applyBorder="1" applyProtection="1"/>
    <xf numFmtId="0" fontId="4" fillId="3" borderId="2" xfId="0" applyFont="1" applyFill="1" applyBorder="1" applyProtection="1"/>
    <xf numFmtId="0" fontId="4" fillId="3" borderId="3" xfId="0" applyFont="1" applyFill="1" applyBorder="1" applyProtection="1"/>
    <xf numFmtId="0" fontId="4" fillId="3" borderId="4" xfId="0" applyFont="1" applyFill="1" applyBorder="1" applyAlignment="1" applyProtection="1">
      <alignment vertical="center"/>
    </xf>
    <xf numFmtId="0" fontId="7" fillId="2" borderId="0" xfId="0" applyFont="1" applyFill="1" applyAlignment="1" applyProtection="1">
      <alignment horizontal="center" vertical="center"/>
    </xf>
    <xf numFmtId="0" fontId="4" fillId="2" borderId="0" xfId="0" applyFont="1" applyFill="1" applyAlignment="1" applyProtection="1">
      <alignment vertical="center"/>
    </xf>
    <xf numFmtId="0" fontId="4" fillId="2" borderId="0" xfId="0" applyFont="1" applyFill="1" applyBorder="1" applyAlignment="1" applyProtection="1">
      <alignment vertical="center"/>
    </xf>
    <xf numFmtId="0" fontId="5" fillId="3" borderId="5" xfId="0" applyFont="1" applyFill="1" applyBorder="1" applyAlignment="1" applyProtection="1">
      <alignment horizontal="center" vertical="center"/>
    </xf>
    <xf numFmtId="0" fontId="5" fillId="3" borderId="0" xfId="0" applyFont="1" applyFill="1" applyBorder="1" applyAlignment="1" applyProtection="1">
      <alignment horizontal="right"/>
    </xf>
    <xf numFmtId="0" fontId="5" fillId="3" borderId="5" xfId="0" applyFont="1" applyFill="1" applyBorder="1" applyAlignment="1" applyProtection="1">
      <alignment horizontal="right" vertical="center"/>
    </xf>
    <xf numFmtId="0" fontId="5" fillId="0" borderId="6" xfId="0" applyFont="1" applyFill="1" applyBorder="1" applyAlignment="1" applyProtection="1">
      <alignment horizontal="center"/>
      <protection locked="0"/>
    </xf>
    <xf numFmtId="0" fontId="5" fillId="3" borderId="0" xfId="0" applyFont="1" applyFill="1" applyBorder="1" applyAlignment="1" applyProtection="1">
      <alignment horizontal="right" vertical="center"/>
    </xf>
    <xf numFmtId="0" fontId="5" fillId="0" borderId="7" xfId="0" applyFont="1" applyFill="1" applyBorder="1" applyAlignment="1" applyProtection="1">
      <alignment horizontal="center"/>
      <protection locked="0"/>
    </xf>
    <xf numFmtId="1" fontId="5" fillId="2" borderId="0" xfId="0" applyNumberFormat="1" applyFont="1" applyFill="1" applyAlignment="1" applyProtection="1">
      <alignment horizontal="center" vertical="center"/>
    </xf>
    <xf numFmtId="0" fontId="5" fillId="2" borderId="0" xfId="0" applyFont="1" applyFill="1" applyAlignment="1" applyProtection="1">
      <alignment horizontal="center" vertical="center"/>
    </xf>
    <xf numFmtId="0" fontId="4" fillId="3" borderId="5" xfId="0" applyFont="1" applyFill="1" applyBorder="1" applyAlignment="1" applyProtection="1">
      <alignment horizontal="center"/>
    </xf>
    <xf numFmtId="0" fontId="5" fillId="3" borderId="5" xfId="0" applyFont="1" applyFill="1" applyBorder="1" applyAlignment="1" applyProtection="1">
      <alignment horizontal="left" vertical="center"/>
    </xf>
    <xf numFmtId="0" fontId="4" fillId="3" borderId="0" xfId="0" applyFont="1" applyFill="1" applyBorder="1" applyProtection="1"/>
    <xf numFmtId="0" fontId="4" fillId="0" borderId="8" xfId="0" applyFont="1" applyFill="1" applyBorder="1" applyAlignment="1" applyProtection="1">
      <alignment horizontal="left"/>
      <protection locked="0"/>
    </xf>
    <xf numFmtId="0" fontId="4" fillId="2" borderId="0" xfId="0" applyFont="1" applyFill="1" applyBorder="1" applyAlignment="1" applyProtection="1"/>
    <xf numFmtId="0" fontId="4" fillId="3" borderId="5" xfId="0" applyFont="1" applyFill="1" applyBorder="1" applyAlignment="1" applyProtection="1">
      <alignment horizontal="left"/>
    </xf>
    <xf numFmtId="0" fontId="4" fillId="3" borderId="7" xfId="0" applyFont="1" applyFill="1" applyBorder="1" applyProtection="1"/>
    <xf numFmtId="1" fontId="4" fillId="2" borderId="0" xfId="0" applyNumberFormat="1" applyFont="1" applyFill="1" applyBorder="1" applyProtection="1"/>
    <xf numFmtId="0" fontId="5" fillId="2" borderId="0" xfId="0" applyFont="1" applyFill="1" applyBorder="1" applyAlignment="1" applyProtection="1">
      <alignment horizontal="center"/>
    </xf>
    <xf numFmtId="0" fontId="5" fillId="3" borderId="9" xfId="0" applyFont="1" applyFill="1" applyBorder="1" applyAlignment="1" applyProtection="1">
      <alignment horizontal="center" wrapText="1"/>
    </xf>
    <xf numFmtId="0" fontId="5" fillId="3" borderId="10" xfId="0" applyFont="1" applyFill="1" applyBorder="1" applyAlignment="1" applyProtection="1">
      <alignment horizontal="center" wrapText="1"/>
    </xf>
    <xf numFmtId="0" fontId="4" fillId="3" borderId="11" xfId="0" applyFont="1" applyFill="1" applyBorder="1" applyAlignment="1" applyProtection="1">
      <alignment horizontal="right"/>
    </xf>
    <xf numFmtId="1" fontId="4" fillId="3" borderId="11" xfId="0" applyNumberFormat="1" applyFont="1" applyFill="1" applyBorder="1" applyAlignment="1" applyProtection="1">
      <alignment horizontal="right"/>
    </xf>
    <xf numFmtId="1" fontId="4" fillId="3" borderId="0" xfId="0" applyNumberFormat="1" applyFont="1" applyFill="1" applyBorder="1" applyAlignment="1" applyProtection="1">
      <alignment horizontal="right"/>
    </xf>
    <xf numFmtId="0" fontId="4" fillId="3" borderId="12" xfId="0" applyFont="1" applyFill="1" applyBorder="1" applyAlignment="1" applyProtection="1">
      <alignment horizontal="center"/>
    </xf>
    <xf numFmtId="0" fontId="5" fillId="3" borderId="13" xfId="0" applyFont="1" applyFill="1" applyBorder="1" applyAlignment="1" applyProtection="1">
      <alignment horizontal="right"/>
    </xf>
    <xf numFmtId="0" fontId="4" fillId="3" borderId="13" xfId="0" applyFont="1" applyFill="1" applyBorder="1" applyAlignment="1" applyProtection="1">
      <alignment horizontal="left"/>
    </xf>
    <xf numFmtId="0" fontId="4" fillId="3" borderId="14" xfId="0" applyFont="1" applyFill="1" applyBorder="1" applyAlignment="1" applyProtection="1">
      <alignment horizontal="left"/>
    </xf>
    <xf numFmtId="0" fontId="4" fillId="3" borderId="1" xfId="0" applyFont="1" applyFill="1" applyBorder="1" applyAlignment="1" applyProtection="1">
      <alignment horizontal="left"/>
    </xf>
    <xf numFmtId="0" fontId="5" fillId="3" borderId="2" xfId="0" applyFont="1" applyFill="1" applyBorder="1" applyAlignment="1" applyProtection="1">
      <alignment horizontal="right"/>
    </xf>
    <xf numFmtId="0" fontId="4" fillId="2" borderId="13" xfId="0" applyFont="1" applyFill="1" applyBorder="1" applyAlignment="1" applyProtection="1">
      <alignment horizontal="center"/>
    </xf>
    <xf numFmtId="0" fontId="5" fillId="2" borderId="13" xfId="0" applyFont="1" applyFill="1" applyBorder="1" applyAlignment="1" applyProtection="1">
      <alignment horizontal="right"/>
    </xf>
    <xf numFmtId="0" fontId="4" fillId="2" borderId="13" xfId="0" applyFont="1" applyFill="1" applyBorder="1" applyProtection="1"/>
    <xf numFmtId="1" fontId="4" fillId="2" borderId="13" xfId="0" applyNumberFormat="1" applyFont="1" applyFill="1" applyBorder="1" applyProtection="1"/>
    <xf numFmtId="0" fontId="5" fillId="2" borderId="13" xfId="0" applyFont="1" applyFill="1" applyBorder="1" applyAlignment="1" applyProtection="1">
      <alignment horizontal="center"/>
    </xf>
    <xf numFmtId="0" fontId="5" fillId="2" borderId="1" xfId="0" applyFont="1" applyFill="1" applyBorder="1" applyAlignment="1" applyProtection="1">
      <alignment horizontal="center" wrapText="1"/>
    </xf>
    <xf numFmtId="0" fontId="5" fillId="2" borderId="2" xfId="0" applyFont="1" applyFill="1" applyBorder="1" applyAlignment="1" applyProtection="1">
      <alignment horizontal="center" wrapText="1"/>
    </xf>
    <xf numFmtId="0" fontId="5" fillId="2" borderId="15" xfId="0" applyFont="1" applyFill="1" applyBorder="1" applyAlignment="1" applyProtection="1">
      <alignment horizontal="center" wrapText="1"/>
    </xf>
    <xf numFmtId="1" fontId="5" fillId="2" borderId="2" xfId="0" applyNumberFormat="1" applyFont="1" applyFill="1" applyBorder="1" applyAlignment="1" applyProtection="1">
      <alignment horizontal="center" wrapText="1"/>
    </xf>
    <xf numFmtId="0" fontId="5" fillId="2" borderId="3" xfId="0" applyFont="1" applyFill="1" applyBorder="1" applyProtection="1"/>
    <xf numFmtId="0" fontId="5" fillId="2" borderId="0" xfId="0" applyFont="1" applyFill="1" applyBorder="1" applyProtection="1"/>
    <xf numFmtId="0" fontId="4" fillId="2" borderId="5" xfId="0" applyFont="1" applyFill="1" applyBorder="1" applyAlignment="1" applyProtection="1">
      <alignment horizontal="center" vertical="top" wrapText="1"/>
    </xf>
    <xf numFmtId="0" fontId="9" fillId="2" borderId="0" xfId="0" applyFont="1" applyFill="1" applyBorder="1" applyAlignment="1" applyProtection="1">
      <alignment horizontal="right" vertical="top" wrapText="1"/>
    </xf>
    <xf numFmtId="0" fontId="9" fillId="2" borderId="16" xfId="0" applyFont="1" applyFill="1" applyBorder="1" applyAlignment="1" applyProtection="1">
      <alignment horizontal="right" vertical="top" wrapText="1"/>
    </xf>
    <xf numFmtId="0" fontId="9" fillId="2" borderId="16" xfId="0" applyFont="1" applyFill="1" applyBorder="1" applyAlignment="1" applyProtection="1">
      <alignment horizontal="center" vertical="top" wrapText="1"/>
    </xf>
    <xf numFmtId="0" fontId="9" fillId="2" borderId="0" xfId="0" applyFont="1" applyFill="1" applyBorder="1" applyAlignment="1" applyProtection="1">
      <alignment horizontal="center" vertical="top" wrapText="1"/>
    </xf>
    <xf numFmtId="0" fontId="4" fillId="2" borderId="7" xfId="0" applyFont="1" applyFill="1" applyBorder="1" applyProtection="1"/>
    <xf numFmtId="0" fontId="9" fillId="2" borderId="0" xfId="0" applyFont="1" applyFill="1" applyBorder="1" applyAlignment="1" applyProtection="1">
      <alignment horizontal="left" vertical="top" wrapText="1"/>
    </xf>
    <xf numFmtId="0" fontId="9" fillId="0" borderId="16" xfId="0" applyFont="1" applyFill="1" applyBorder="1" applyAlignment="1" applyProtection="1">
      <alignment horizontal="center" vertical="top" wrapText="1"/>
      <protection locked="0"/>
    </xf>
    <xf numFmtId="1" fontId="4" fillId="2" borderId="0" xfId="0" applyNumberFormat="1" applyFont="1" applyFill="1" applyBorder="1" applyAlignment="1" applyProtection="1"/>
    <xf numFmtId="1" fontId="4" fillId="2" borderId="17" xfId="0" applyNumberFormat="1" applyFont="1" applyFill="1" applyBorder="1" applyProtection="1"/>
    <xf numFmtId="0" fontId="5" fillId="3" borderId="0" xfId="0" applyFont="1" applyFill="1" applyBorder="1" applyAlignment="1" applyProtection="1">
      <alignment horizontal="center"/>
    </xf>
    <xf numFmtId="1" fontId="4" fillId="2" borderId="7" xfId="0" applyNumberFormat="1" applyFont="1" applyFill="1" applyBorder="1" applyProtection="1"/>
    <xf numFmtId="0" fontId="5" fillId="2" borderId="17" xfId="0" applyFont="1" applyFill="1" applyBorder="1" applyAlignment="1" applyProtection="1">
      <alignment horizontal="center"/>
    </xf>
    <xf numFmtId="1" fontId="4" fillId="3" borderId="0" xfId="0" applyNumberFormat="1" applyFont="1" applyFill="1" applyBorder="1" applyProtection="1"/>
    <xf numFmtId="0" fontId="9" fillId="2" borderId="18" xfId="0" applyFont="1" applyFill="1" applyBorder="1" applyAlignment="1" applyProtection="1">
      <alignment horizontal="right" vertical="top" wrapText="1"/>
    </xf>
    <xf numFmtId="0" fontId="9" fillId="2" borderId="18" xfId="0" applyFont="1" applyFill="1" applyBorder="1" applyAlignment="1" applyProtection="1">
      <alignment horizontal="center" vertical="top" wrapText="1"/>
    </xf>
    <xf numFmtId="0" fontId="9" fillId="2" borderId="0" xfId="0" applyFont="1" applyFill="1" applyBorder="1" applyAlignment="1" applyProtection="1">
      <alignment vertical="top" wrapText="1"/>
    </xf>
    <xf numFmtId="0" fontId="11" fillId="2" borderId="16" xfId="0" applyFont="1" applyFill="1" applyBorder="1" applyAlignment="1" applyProtection="1">
      <alignment horizontal="center" wrapText="1"/>
    </xf>
    <xf numFmtId="0" fontId="4" fillId="2" borderId="16" xfId="0" applyFont="1" applyFill="1" applyBorder="1" applyProtection="1"/>
    <xf numFmtId="1" fontId="5" fillId="3" borderId="0" xfId="0" applyNumberFormat="1" applyFont="1" applyFill="1" applyBorder="1" applyAlignment="1" applyProtection="1">
      <alignment horizontal="center"/>
    </xf>
    <xf numFmtId="0" fontId="9" fillId="2" borderId="16" xfId="0" applyFont="1" applyFill="1" applyBorder="1" applyAlignment="1" applyProtection="1">
      <alignment vertical="top" wrapText="1"/>
    </xf>
    <xf numFmtId="0" fontId="11" fillId="2" borderId="16" xfId="0" applyFont="1" applyFill="1" applyBorder="1" applyAlignment="1" applyProtection="1">
      <alignment horizontal="center" vertical="top" wrapText="1"/>
    </xf>
    <xf numFmtId="0" fontId="9" fillId="0" borderId="16" xfId="0" applyFont="1" applyFill="1" applyBorder="1" applyAlignment="1" applyProtection="1">
      <alignment horizontal="right" vertical="top" wrapText="1"/>
      <protection locked="0"/>
    </xf>
    <xf numFmtId="1" fontId="5" fillId="2" borderId="0" xfId="0" applyNumberFormat="1" applyFont="1" applyFill="1" applyBorder="1" applyAlignment="1" applyProtection="1">
      <alignment horizontal="center"/>
    </xf>
    <xf numFmtId="0" fontId="11" fillId="2" borderId="0" xfId="0" applyFont="1" applyFill="1" applyBorder="1" applyAlignment="1" applyProtection="1">
      <alignment horizontal="center" wrapText="1"/>
    </xf>
    <xf numFmtId="0" fontId="5" fillId="2" borderId="7" xfId="0" applyFont="1" applyFill="1" applyBorder="1" applyAlignment="1" applyProtection="1">
      <alignment horizontal="center"/>
    </xf>
    <xf numFmtId="0" fontId="9" fillId="0" borderId="0" xfId="0" applyFont="1" applyFill="1" applyBorder="1" applyAlignment="1" applyProtection="1">
      <alignment horizontal="center" vertical="top" wrapText="1"/>
      <protection locked="0"/>
    </xf>
    <xf numFmtId="0" fontId="11" fillId="2" borderId="0" xfId="0" applyFont="1" applyFill="1" applyBorder="1" applyAlignment="1" applyProtection="1">
      <alignment horizontal="center" vertical="top" wrapText="1"/>
    </xf>
    <xf numFmtId="0" fontId="11" fillId="2" borderId="2" xfId="0" applyFont="1" applyFill="1" applyBorder="1" applyAlignment="1" applyProtection="1">
      <alignment horizontal="center" wrapText="1"/>
    </xf>
    <xf numFmtId="0" fontId="4" fillId="2" borderId="5" xfId="0" applyFont="1" applyFill="1" applyBorder="1" applyAlignment="1" applyProtection="1">
      <alignment vertical="top" wrapText="1"/>
    </xf>
    <xf numFmtId="0" fontId="9" fillId="0" borderId="16" xfId="0" applyFont="1" applyFill="1" applyBorder="1" applyAlignment="1" applyProtection="1">
      <alignment vertical="top" wrapText="1"/>
      <protection locked="0"/>
    </xf>
    <xf numFmtId="0" fontId="9" fillId="0" borderId="16" xfId="0" applyFont="1" applyFill="1" applyBorder="1" applyAlignment="1" applyProtection="1">
      <alignment horizontal="center" wrapText="1"/>
      <protection locked="0"/>
    </xf>
    <xf numFmtId="0" fontId="9" fillId="2" borderId="0" xfId="0" applyFont="1" applyFill="1" applyBorder="1" applyAlignment="1" applyProtection="1">
      <alignment horizontal="center" wrapText="1"/>
    </xf>
    <xf numFmtId="0" fontId="9" fillId="2" borderId="18" xfId="0" applyFont="1" applyFill="1" applyBorder="1" applyAlignment="1" applyProtection="1">
      <alignment vertical="top" wrapText="1"/>
    </xf>
    <xf numFmtId="0" fontId="9" fillId="2" borderId="18" xfId="0" applyFont="1" applyFill="1" applyBorder="1" applyAlignment="1" applyProtection="1">
      <alignment horizontal="center" wrapText="1"/>
    </xf>
    <xf numFmtId="0" fontId="4" fillId="2" borderId="5" xfId="0" applyFont="1" applyFill="1" applyBorder="1" applyAlignment="1" applyProtection="1">
      <alignment horizontal="center"/>
    </xf>
    <xf numFmtId="0" fontId="4" fillId="2" borderId="18" xfId="0" applyFont="1" applyFill="1" applyBorder="1" applyProtection="1"/>
    <xf numFmtId="0" fontId="4" fillId="2" borderId="18" xfId="0" applyFont="1" applyFill="1" applyBorder="1" applyAlignment="1" applyProtection="1">
      <alignment horizontal="center"/>
    </xf>
    <xf numFmtId="0" fontId="4" fillId="2" borderId="16" xfId="0" applyFont="1" applyFill="1" applyBorder="1" applyAlignment="1" applyProtection="1">
      <alignment horizontal="center"/>
    </xf>
    <xf numFmtId="0" fontId="4" fillId="2" borderId="6" xfId="0" applyFont="1" applyFill="1" applyBorder="1" applyProtection="1"/>
    <xf numFmtId="0" fontId="4" fillId="2" borderId="6" xfId="0" applyFont="1" applyFill="1" applyBorder="1" applyAlignment="1" applyProtection="1">
      <alignment horizontal="center"/>
    </xf>
    <xf numFmtId="0" fontId="4" fillId="2" borderId="0" xfId="0" applyFont="1" applyFill="1" applyBorder="1" applyAlignment="1" applyProtection="1">
      <alignment horizontal="right" wrapText="1"/>
    </xf>
    <xf numFmtId="0" fontId="9" fillId="2" borderId="0" xfId="0" applyFont="1" applyFill="1" applyBorder="1" applyAlignment="1" applyProtection="1">
      <alignment horizontal="left" vertical="top" wrapText="1" indent="2"/>
    </xf>
    <xf numFmtId="0" fontId="4" fillId="2" borderId="0" xfId="0" applyFont="1" applyFill="1" applyBorder="1" applyAlignment="1" applyProtection="1">
      <alignment horizontal="left" wrapText="1" indent="2"/>
    </xf>
    <xf numFmtId="0" fontId="5" fillId="2" borderId="0" xfId="0" applyFont="1" applyFill="1" applyBorder="1" applyAlignment="1" applyProtection="1">
      <alignment horizontal="right" vertical="center"/>
    </xf>
    <xf numFmtId="0" fontId="4" fillId="2" borderId="0" xfId="0" applyFont="1" applyFill="1" applyBorder="1" applyAlignment="1" applyProtection="1">
      <alignment horizontal="right"/>
    </xf>
    <xf numFmtId="0" fontId="9" fillId="0" borderId="0" xfId="0" applyFont="1" applyFill="1" applyBorder="1" applyAlignment="1" applyProtection="1">
      <alignment horizontal="center" wrapText="1"/>
      <protection locked="0"/>
    </xf>
    <xf numFmtId="0" fontId="4" fillId="2" borderId="19" xfId="0" applyFont="1" applyFill="1" applyBorder="1" applyAlignment="1" applyProtection="1">
      <alignment horizontal="center"/>
    </xf>
    <xf numFmtId="0" fontId="4" fillId="2" borderId="19" xfId="0" applyFont="1" applyFill="1" applyBorder="1" applyProtection="1"/>
    <xf numFmtId="1" fontId="12" fillId="2" borderId="19" xfId="0" applyNumberFormat="1" applyFont="1" applyFill="1" applyBorder="1" applyProtection="1"/>
    <xf numFmtId="1" fontId="13" fillId="2" borderId="19" xfId="0" applyNumberFormat="1" applyFont="1" applyFill="1" applyBorder="1" applyAlignment="1" applyProtection="1">
      <alignment horizontal="right"/>
    </xf>
    <xf numFmtId="1" fontId="13" fillId="2" borderId="19" xfId="0" applyNumberFormat="1" applyFont="1" applyFill="1" applyBorder="1" applyAlignment="1" applyProtection="1">
      <alignment horizontal="center"/>
    </xf>
    <xf numFmtId="1" fontId="4" fillId="3" borderId="20" xfId="0" applyNumberFormat="1" applyFont="1" applyFill="1" applyBorder="1" applyProtection="1"/>
    <xf numFmtId="1" fontId="5" fillId="3" borderId="21" xfId="0" applyNumberFormat="1" applyFont="1" applyFill="1" applyBorder="1" applyProtection="1"/>
    <xf numFmtId="0" fontId="4" fillId="3" borderId="22" xfId="0" applyFont="1" applyFill="1" applyBorder="1" applyProtection="1"/>
    <xf numFmtId="1" fontId="5" fillId="3" borderId="23" xfId="0" applyNumberFormat="1" applyFont="1" applyFill="1" applyBorder="1" applyProtection="1"/>
    <xf numFmtId="1" fontId="5" fillId="3" borderId="3" xfId="0" applyNumberFormat="1" applyFont="1" applyFill="1" applyBorder="1" applyProtection="1"/>
    <xf numFmtId="0" fontId="4" fillId="2" borderId="5" xfId="0" applyFont="1" applyFill="1" applyBorder="1" applyAlignment="1" applyProtection="1">
      <alignment horizontal="center" vertical="top" wrapText="1"/>
    </xf>
    <xf numFmtId="0" fontId="9" fillId="2" borderId="0" xfId="0" applyFont="1" applyFill="1" applyBorder="1" applyAlignment="1" applyProtection="1">
      <alignment horizontal="left" vertical="top" wrapText="1"/>
    </xf>
    <xf numFmtId="0" fontId="4" fillId="0" borderId="11" xfId="0" applyFont="1" applyFill="1" applyBorder="1" applyAlignment="1" applyProtection="1">
      <alignment horizontal="center"/>
      <protection locked="0"/>
    </xf>
    <xf numFmtId="0" fontId="4" fillId="0" borderId="8" xfId="0" applyFont="1" applyFill="1" applyBorder="1" applyAlignment="1" applyProtection="1">
      <alignment horizontal="center"/>
      <protection locked="0"/>
    </xf>
    <xf numFmtId="0" fontId="6" fillId="3" borderId="2" xfId="0" applyFont="1" applyFill="1" applyBorder="1" applyAlignment="1" applyProtection="1">
      <alignment horizontal="center"/>
    </xf>
    <xf numFmtId="0" fontId="7" fillId="3" borderId="19" xfId="0" applyFont="1" applyFill="1" applyBorder="1" applyAlignment="1" applyProtection="1">
      <alignment horizontal="center" vertical="center"/>
    </xf>
    <xf numFmtId="0" fontId="7" fillId="3" borderId="24"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4" fillId="0" borderId="6"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protection locked="0"/>
    </xf>
    <xf numFmtId="0" fontId="8" fillId="3" borderId="2" xfId="0" applyFont="1" applyFill="1" applyBorder="1" applyAlignment="1" applyProtection="1">
      <alignment horizontal="center" wrapText="1"/>
    </xf>
    <xf numFmtId="0" fontId="8" fillId="3" borderId="3" xfId="0" applyFont="1" applyFill="1" applyBorder="1" applyAlignment="1" applyProtection="1">
      <alignment horizontal="center" wrapText="1"/>
    </xf>
    <xf numFmtId="0" fontId="9" fillId="2" borderId="0" xfId="0" applyFont="1" applyFill="1" applyBorder="1" applyAlignment="1" applyProtection="1">
      <alignment horizontal="center" vertical="top" wrapText="1"/>
    </xf>
    <xf numFmtId="1" fontId="5" fillId="2" borderId="0" xfId="0" applyNumberFormat="1" applyFont="1" applyFill="1" applyBorder="1" applyAlignment="1" applyProtection="1">
      <alignment horizontal="center" vertical="center" wrapText="1"/>
    </xf>
    <xf numFmtId="1" fontId="5" fillId="2" borderId="17" xfId="0" applyNumberFormat="1" applyFont="1" applyFill="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B19"/>
  <sheetViews>
    <sheetView showGridLines="0" showRowColHeaders="0" zoomScaleNormal="100" workbookViewId="0"/>
  </sheetViews>
  <sheetFormatPr defaultColWidth="11.5703125" defaultRowHeight="12.75"/>
  <cols>
    <col min="1" max="1" width="11.5703125" customWidth="1"/>
    <col min="2" max="2" width="90.7109375" customWidth="1"/>
  </cols>
  <sheetData>
    <row r="1" spans="1:2">
      <c r="A1" s="1"/>
      <c r="B1" s="2" t="s">
        <v>77</v>
      </c>
    </row>
    <row r="2" spans="1:2" ht="25.5">
      <c r="A2" s="1">
        <v>1</v>
      </c>
      <c r="B2" s="3" t="s">
        <v>178</v>
      </c>
    </row>
    <row r="3" spans="1:2" ht="38.25">
      <c r="A3" s="1">
        <v>2</v>
      </c>
      <c r="B3" s="4" t="s">
        <v>155</v>
      </c>
    </row>
    <row r="4" spans="1:2" ht="38.25">
      <c r="A4" s="1">
        <v>3</v>
      </c>
      <c r="B4" s="3" t="s">
        <v>103</v>
      </c>
    </row>
    <row r="5" spans="1:2">
      <c r="A5" s="1">
        <v>4</v>
      </c>
      <c r="B5" s="3" t="s">
        <v>104</v>
      </c>
    </row>
    <row r="6" spans="1:2" ht="25.5">
      <c r="A6" s="1">
        <v>5</v>
      </c>
      <c r="B6" s="3" t="s">
        <v>156</v>
      </c>
    </row>
    <row r="7" spans="1:2" ht="25.5">
      <c r="A7" s="1">
        <v>6</v>
      </c>
      <c r="B7" s="3" t="s">
        <v>157</v>
      </c>
    </row>
    <row r="8" spans="1:2" ht="38.25">
      <c r="A8" s="1">
        <v>7</v>
      </c>
      <c r="B8" s="3" t="s">
        <v>105</v>
      </c>
    </row>
    <row r="9" spans="1:2" ht="25.5">
      <c r="A9" s="1">
        <v>8</v>
      </c>
      <c r="B9" s="3" t="s">
        <v>106</v>
      </c>
    </row>
    <row r="10" spans="1:2" ht="76.5">
      <c r="A10" s="1">
        <v>9</v>
      </c>
      <c r="B10" s="3" t="s">
        <v>158</v>
      </c>
    </row>
    <row r="11" spans="1:2" ht="25.5">
      <c r="A11" s="1">
        <v>10</v>
      </c>
      <c r="B11" s="3" t="s">
        <v>107</v>
      </c>
    </row>
    <row r="12" spans="1:2" ht="25.5">
      <c r="A12" s="1">
        <v>11</v>
      </c>
      <c r="B12" s="3" t="s">
        <v>108</v>
      </c>
    </row>
    <row r="13" spans="1:2" ht="38.25">
      <c r="A13" s="1">
        <v>12</v>
      </c>
      <c r="B13" s="3" t="s">
        <v>159</v>
      </c>
    </row>
    <row r="14" spans="1:2" ht="51">
      <c r="A14" s="1">
        <v>13</v>
      </c>
      <c r="B14" s="3" t="s">
        <v>160</v>
      </c>
    </row>
    <row r="15" spans="1:2">
      <c r="A15" s="1"/>
      <c r="B15" s="3"/>
    </row>
    <row r="16" spans="1:2">
      <c r="A16" s="1"/>
      <c r="B16" s="3"/>
    </row>
    <row r="17" spans="1:2">
      <c r="A17" s="1"/>
      <c r="B17" s="5" t="s">
        <v>109</v>
      </c>
    </row>
    <row r="19" spans="1:2">
      <c r="B19" s="4"/>
    </row>
  </sheetData>
  <phoneticPr fontId="0" type="noConversion"/>
  <printOptions horizontalCentered="1"/>
  <pageMargins left="0.25" right="0.25" top="1" bottom="0.5" header="0.4921259845" footer="0.4921259845"/>
  <pageSetup fitToHeight="15" orientation="portrait" r:id="rId1"/>
  <headerFooter alignWithMargins="0">
    <oddFooter>&amp;LVersion 08F - Nov08</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AC269"/>
  <sheetViews>
    <sheetView tabSelected="1" zoomScaleNormal="100" workbookViewId="0">
      <pane ySplit="4095" activePane="bottomLeft"/>
      <selection pane="bottomLeft" activeCell="E240" sqref="E237:E240"/>
    </sheetView>
  </sheetViews>
  <sheetFormatPr defaultRowHeight="10.5"/>
  <cols>
    <col min="1" max="1" width="5.28515625" style="6" bestFit="1" customWidth="1"/>
    <col min="2" max="2" width="35.42578125" style="7" customWidth="1"/>
    <col min="3" max="3" width="30.85546875" style="8" customWidth="1"/>
    <col min="4" max="5" width="12.85546875" style="9" customWidth="1"/>
    <col min="6" max="6" width="10" style="7" customWidth="1"/>
    <col min="7" max="7" width="13.28515625" style="7" customWidth="1"/>
    <col min="8" max="8" width="12.28515625" style="7" customWidth="1"/>
    <col min="9" max="9" width="10.7109375" style="10" customWidth="1"/>
    <col min="10" max="11" width="11.42578125" style="10" customWidth="1"/>
    <col min="12" max="12" width="10.85546875" style="11" customWidth="1"/>
    <col min="13" max="13" width="9.140625" style="7"/>
    <col min="14" max="16384" width="9.140625" style="8"/>
  </cols>
  <sheetData>
    <row r="1" spans="1:29" ht="11.25" thickBot="1"/>
    <row r="2" spans="1:29" ht="18.75" thickBot="1">
      <c r="A2" s="12"/>
      <c r="B2" s="13"/>
      <c r="C2" s="119" t="s">
        <v>181</v>
      </c>
      <c r="D2" s="119"/>
      <c r="E2" s="119"/>
      <c r="F2" s="119"/>
      <c r="G2" s="13"/>
      <c r="H2" s="14"/>
    </row>
    <row r="3" spans="1:29" s="18" customFormat="1" ht="14.25">
      <c r="A3" s="15"/>
      <c r="B3" s="120" t="s">
        <v>110</v>
      </c>
      <c r="C3" s="120"/>
      <c r="D3" s="121"/>
      <c r="E3" s="122" t="s">
        <v>154</v>
      </c>
      <c r="F3" s="120"/>
      <c r="G3" s="120"/>
      <c r="H3" s="121"/>
      <c r="I3" s="16"/>
      <c r="J3" s="16"/>
      <c r="K3" s="16"/>
      <c r="L3" s="16"/>
      <c r="M3" s="17"/>
    </row>
    <row r="4" spans="1:29" s="18" customFormat="1" ht="11.25" customHeight="1">
      <c r="A4" s="19"/>
      <c r="B4" s="20" t="s">
        <v>111</v>
      </c>
      <c r="C4" s="123"/>
      <c r="D4" s="124"/>
      <c r="E4" s="21" t="s">
        <v>118</v>
      </c>
      <c r="F4" s="22" t="s">
        <v>185</v>
      </c>
      <c r="G4" s="23" t="s">
        <v>119</v>
      </c>
      <c r="H4" s="24" t="s">
        <v>185</v>
      </c>
      <c r="I4" s="17"/>
      <c r="J4" s="25"/>
      <c r="K4" s="25"/>
      <c r="L4" s="26"/>
      <c r="M4" s="17"/>
    </row>
    <row r="5" spans="1:29">
      <c r="A5" s="27"/>
      <c r="B5" s="20" t="s">
        <v>112</v>
      </c>
      <c r="C5" s="117"/>
      <c r="D5" s="118"/>
      <c r="E5" s="28"/>
      <c r="F5" s="29"/>
      <c r="G5" s="20" t="s">
        <v>120</v>
      </c>
      <c r="H5" s="30"/>
      <c r="I5" s="7"/>
      <c r="K5" s="31"/>
      <c r="L5" s="31"/>
    </row>
    <row r="6" spans="1:29">
      <c r="A6" s="27"/>
      <c r="B6" s="20" t="s">
        <v>113</v>
      </c>
      <c r="C6" s="117"/>
      <c r="D6" s="118"/>
      <c r="E6" s="32"/>
      <c r="F6" s="29"/>
      <c r="G6" s="29"/>
      <c r="H6" s="33"/>
      <c r="I6" s="7"/>
      <c r="K6" s="34"/>
      <c r="L6" s="35"/>
      <c r="AA6" s="57" t="s">
        <v>186</v>
      </c>
      <c r="AB6" s="57"/>
      <c r="AC6" s="57"/>
    </row>
    <row r="7" spans="1:29" ht="21">
      <c r="A7" s="27"/>
      <c r="B7" s="20" t="s">
        <v>114</v>
      </c>
      <c r="C7" s="117"/>
      <c r="D7" s="118"/>
      <c r="E7" s="32"/>
      <c r="F7" s="29"/>
      <c r="G7" s="36" t="s">
        <v>124</v>
      </c>
      <c r="H7" s="37" t="s">
        <v>125</v>
      </c>
      <c r="I7" s="7"/>
      <c r="K7" s="31"/>
      <c r="L7" s="31"/>
      <c r="AA7" s="102" t="s">
        <v>80</v>
      </c>
      <c r="AB7" s="102" t="s">
        <v>88</v>
      </c>
      <c r="AC7" s="102" t="s">
        <v>101</v>
      </c>
    </row>
    <row r="8" spans="1:29">
      <c r="A8" s="27"/>
      <c r="B8" s="20" t="s">
        <v>115</v>
      </c>
      <c r="C8" s="117"/>
      <c r="D8" s="118"/>
      <c r="E8" s="32"/>
      <c r="F8" s="38" t="s">
        <v>121</v>
      </c>
      <c r="G8" s="110">
        <f>AA8</f>
        <v>0</v>
      </c>
      <c r="H8" s="111">
        <f>IF(OR((H5 = "CBCP"),(H5 = "CFCP")),IF(G8+G10&lt;54,"Insufficient",G8),G8)</f>
        <v>0</v>
      </c>
      <c r="I8" s="7"/>
      <c r="AA8" s="103">
        <f>SUM(AA15:AA228)</f>
        <v>0</v>
      </c>
      <c r="AB8" s="103">
        <f>SUM(AB15:AB228)</f>
        <v>0</v>
      </c>
      <c r="AC8" s="103">
        <f>SUM(AC15:AC228)</f>
        <v>0</v>
      </c>
    </row>
    <row r="9" spans="1:29">
      <c r="A9" s="27"/>
      <c r="B9" s="20" t="s">
        <v>116</v>
      </c>
      <c r="C9" s="117"/>
      <c r="D9" s="118"/>
      <c r="E9" s="32"/>
      <c r="F9" s="39" t="s">
        <v>122</v>
      </c>
      <c r="G9" s="110">
        <f>AB8</f>
        <v>0</v>
      </c>
      <c r="H9" s="111">
        <f>IF(H5&lt;&gt;"MBCP",IF(G9&gt;TRUNC(SUM(G8:G10)/3),TRUNC(SUM(G8:G10)/3),G9),IF(G9&gt;20, 20, G9))</f>
        <v>0</v>
      </c>
      <c r="I9" s="7"/>
    </row>
    <row r="10" spans="1:29" ht="11.25" thickBot="1">
      <c r="A10" s="27"/>
      <c r="B10" s="20" t="s">
        <v>117</v>
      </c>
      <c r="C10" s="117"/>
      <c r="D10" s="118"/>
      <c r="E10" s="32"/>
      <c r="F10" s="40" t="s">
        <v>123</v>
      </c>
      <c r="G10" s="112">
        <f>AC8</f>
        <v>0</v>
      </c>
      <c r="H10" s="113">
        <f>IF($H$5="MBCP",IF(G10&lt;10,"Insufficient",G10),G10)</f>
        <v>0</v>
      </c>
      <c r="I10" s="7"/>
    </row>
    <row r="11" spans="1:29" ht="11.25" thickBot="1">
      <c r="A11" s="41"/>
      <c r="B11" s="42"/>
      <c r="C11" s="43"/>
      <c r="D11" s="44"/>
      <c r="E11" s="45"/>
      <c r="F11" s="13"/>
      <c r="G11" s="46" t="s">
        <v>150</v>
      </c>
      <c r="H11" s="114">
        <f>IF(OR((H8="Insufficient"),(H10="Insufficient")),"Insufficient",SUM(H8:H10))</f>
        <v>0</v>
      </c>
    </row>
    <row r="12" spans="1:29" ht="51" customHeight="1" thickBot="1">
      <c r="A12" s="12"/>
      <c r="B12" s="125" t="s">
        <v>182</v>
      </c>
      <c r="C12" s="125"/>
      <c r="D12" s="125"/>
      <c r="E12" s="125"/>
      <c r="F12" s="125"/>
      <c r="G12" s="125"/>
      <c r="H12" s="126"/>
    </row>
    <row r="13" spans="1:29" ht="0.75" hidden="1" customHeight="1" thickBot="1">
      <c r="A13" s="47"/>
      <c r="B13" s="48"/>
      <c r="C13" s="9"/>
      <c r="F13" s="47"/>
      <c r="G13" s="49"/>
      <c r="H13" s="49"/>
      <c r="I13" s="34"/>
      <c r="J13" s="34"/>
      <c r="K13" s="50"/>
      <c r="L13" s="51"/>
      <c r="M13" s="49"/>
    </row>
    <row r="14" spans="1:29" s="57" customFormat="1" ht="42.75" thickBot="1">
      <c r="A14" s="52" t="s">
        <v>78</v>
      </c>
      <c r="B14" s="53" t="s">
        <v>126</v>
      </c>
      <c r="C14" s="54" t="s">
        <v>127</v>
      </c>
      <c r="D14" s="54" t="str">
        <f>"A"&amp;$F$4&amp;" (entrer X si membre)"</f>
        <v>A&lt;yyyy&gt; (entrer X si membre)</v>
      </c>
      <c r="E14" s="54" t="str">
        <f>"A"&amp;$H$4&amp;" (entrer X si membre)"</f>
        <v>A&lt;yyyy&gt; (entrer X si membre)</v>
      </c>
      <c r="F14" s="53" t="s">
        <v>128</v>
      </c>
      <c r="G14" s="53" t="s">
        <v>129</v>
      </c>
      <c r="H14" s="53" t="s">
        <v>130</v>
      </c>
      <c r="I14" s="53" t="str">
        <f>"A"&amp;$F$4&amp;" crédits"</f>
        <v>A&lt;yyyy&gt; crédits</v>
      </c>
      <c r="J14" s="53" t="str">
        <f>"A"&amp;$H$4&amp;" crédits"</f>
        <v>A&lt;yyyy&gt; crédits</v>
      </c>
      <c r="K14" s="55" t="s">
        <v>131</v>
      </c>
      <c r="L14" s="53" t="s">
        <v>132</v>
      </c>
      <c r="M14" s="56"/>
    </row>
    <row r="15" spans="1:29">
      <c r="A15" s="58"/>
      <c r="B15" s="59"/>
      <c r="C15" s="60"/>
      <c r="D15" s="61"/>
      <c r="E15" s="61"/>
      <c r="F15" s="62"/>
      <c r="G15" s="62"/>
      <c r="H15" s="62"/>
      <c r="I15" s="34"/>
      <c r="J15" s="34"/>
      <c r="K15" s="34"/>
      <c r="L15" s="35"/>
      <c r="M15" s="63"/>
      <c r="AA15" s="68" t="str">
        <f>IF(ISBLANK($L15),"",IF(ISNUMBER($L15),IF($H15="A",$L15,0),""))</f>
        <v/>
      </c>
      <c r="AB15" s="68" t="str">
        <f>IF(ISBLANK($L15),"",IF(ISNUMBER($L15),IF($H15="B",$L15,0),""))</f>
        <v/>
      </c>
      <c r="AC15" s="68" t="str">
        <f>IF(ISBLANK($L15),"",IF(ISNUMBER($L15),IF($H15="C",$L15,0),""))</f>
        <v/>
      </c>
    </row>
    <row r="16" spans="1:29" ht="11.25" customHeight="1">
      <c r="A16" s="115">
        <v>1</v>
      </c>
      <c r="B16" s="116" t="s">
        <v>183</v>
      </c>
      <c r="C16" s="65" t="s">
        <v>79</v>
      </c>
      <c r="D16" s="65"/>
      <c r="E16" s="65"/>
      <c r="F16" s="127">
        <v>3</v>
      </c>
      <c r="G16" s="127">
        <v>18</v>
      </c>
      <c r="H16" s="127" t="s">
        <v>80</v>
      </c>
      <c r="I16" s="34" t="str">
        <f>IF(D16="x",F16,"")</f>
        <v/>
      </c>
      <c r="J16" s="34" t="str">
        <f>IF(E16="x",3,"")</f>
        <v/>
      </c>
      <c r="K16" s="66"/>
      <c r="L16" s="35"/>
      <c r="M16" s="63"/>
      <c r="AA16" s="68" t="str">
        <f t="shared" ref="AA16:AA79" si="0">IF(ISBLANK($L16),"",IF(ISNUMBER($L16),IF($H16="A",$L16,0),""))</f>
        <v/>
      </c>
      <c r="AB16" s="68" t="str">
        <f t="shared" ref="AB16:AB79" si="1">IF(ISBLANK($L16),"",IF(ISNUMBER($L16),IF($H16="B",$L16,0),""))</f>
        <v/>
      </c>
      <c r="AC16" s="68" t="str">
        <f t="shared" ref="AC16:AC79" si="2">IF(ISBLANK($L16),"",IF(ISNUMBER($L16),IF($H16="C",$L16,0),""))</f>
        <v/>
      </c>
    </row>
    <row r="17" spans="1:29">
      <c r="A17" s="115"/>
      <c r="B17" s="116"/>
      <c r="C17" s="65" t="s">
        <v>81</v>
      </c>
      <c r="D17" s="65"/>
      <c r="E17" s="65"/>
      <c r="F17" s="127"/>
      <c r="G17" s="127"/>
      <c r="H17" s="127"/>
      <c r="I17" s="34" t="str">
        <f>IF(D17="x",F16,"")</f>
        <v/>
      </c>
      <c r="J17" s="34" t="str">
        <f t="shared" ref="J17:J25" si="3">IF(E17="x",3,"")</f>
        <v/>
      </c>
      <c r="K17" s="66"/>
      <c r="L17" s="35"/>
      <c r="M17" s="63"/>
      <c r="AA17" s="68" t="str">
        <f t="shared" si="0"/>
        <v/>
      </c>
      <c r="AB17" s="68" t="str">
        <f t="shared" si="1"/>
        <v/>
      </c>
      <c r="AC17" s="68" t="str">
        <f t="shared" si="2"/>
        <v/>
      </c>
    </row>
    <row r="18" spans="1:29">
      <c r="A18" s="115"/>
      <c r="B18" s="116"/>
      <c r="C18" s="65" t="s">
        <v>82</v>
      </c>
      <c r="D18" s="65"/>
      <c r="E18" s="65"/>
      <c r="F18" s="127"/>
      <c r="G18" s="127"/>
      <c r="H18" s="127"/>
      <c r="I18" s="34" t="str">
        <f>IF(D18="x",F16,"")</f>
        <v/>
      </c>
      <c r="J18" s="34" t="str">
        <f t="shared" si="3"/>
        <v/>
      </c>
      <c r="K18" s="66"/>
      <c r="L18" s="35"/>
      <c r="M18" s="63"/>
      <c r="AA18" s="68" t="str">
        <f t="shared" si="0"/>
        <v/>
      </c>
      <c r="AB18" s="68" t="str">
        <f t="shared" si="1"/>
        <v/>
      </c>
      <c r="AC18" s="68" t="str">
        <f t="shared" si="2"/>
        <v/>
      </c>
    </row>
    <row r="19" spans="1:29">
      <c r="A19" s="115"/>
      <c r="B19" s="116"/>
      <c r="C19" s="65" t="s">
        <v>83</v>
      </c>
      <c r="D19" s="65"/>
      <c r="E19" s="65"/>
      <c r="F19" s="127"/>
      <c r="G19" s="127"/>
      <c r="H19" s="127"/>
      <c r="I19" s="34" t="str">
        <f>IF(D19="x",F16,"")</f>
        <v/>
      </c>
      <c r="J19" s="34" t="str">
        <f t="shared" si="3"/>
        <v/>
      </c>
      <c r="K19" s="66"/>
      <c r="L19" s="35"/>
      <c r="M19" s="63"/>
      <c r="AA19" s="68" t="str">
        <f t="shared" si="0"/>
        <v/>
      </c>
      <c r="AB19" s="68" t="str">
        <f t="shared" si="1"/>
        <v/>
      </c>
      <c r="AC19" s="68" t="str">
        <f t="shared" si="2"/>
        <v/>
      </c>
    </row>
    <row r="20" spans="1:29">
      <c r="A20" s="115"/>
      <c r="B20" s="116"/>
      <c r="C20" s="65" t="s">
        <v>84</v>
      </c>
      <c r="D20" s="65"/>
      <c r="E20" s="65"/>
      <c r="F20" s="127"/>
      <c r="G20" s="127"/>
      <c r="H20" s="127"/>
      <c r="I20" s="34" t="str">
        <f>IF(D20="x",F16,"")</f>
        <v/>
      </c>
      <c r="J20" s="34" t="str">
        <f t="shared" si="3"/>
        <v/>
      </c>
      <c r="K20" s="66"/>
      <c r="L20" s="35"/>
      <c r="M20" s="63"/>
      <c r="AA20" s="68" t="str">
        <f t="shared" si="0"/>
        <v/>
      </c>
      <c r="AB20" s="68" t="str">
        <f t="shared" si="1"/>
        <v/>
      </c>
      <c r="AC20" s="68" t="str">
        <f t="shared" si="2"/>
        <v/>
      </c>
    </row>
    <row r="21" spans="1:29">
      <c r="A21" s="115"/>
      <c r="B21" s="116"/>
      <c r="C21" s="65" t="s">
        <v>85</v>
      </c>
      <c r="D21" s="65"/>
      <c r="E21" s="65"/>
      <c r="F21" s="127"/>
      <c r="G21" s="127"/>
      <c r="H21" s="127"/>
      <c r="I21" s="34" t="str">
        <f>IF(D21="x",F16,"")</f>
        <v/>
      </c>
      <c r="J21" s="34" t="str">
        <f t="shared" si="3"/>
        <v/>
      </c>
      <c r="K21" s="66"/>
      <c r="L21" s="35"/>
      <c r="M21" s="63"/>
      <c r="AA21" s="68" t="str">
        <f t="shared" si="0"/>
        <v/>
      </c>
      <c r="AB21" s="68" t="str">
        <f t="shared" si="1"/>
        <v/>
      </c>
      <c r="AC21" s="68" t="str">
        <f t="shared" si="2"/>
        <v/>
      </c>
    </row>
    <row r="22" spans="1:29">
      <c r="A22" s="115"/>
      <c r="B22" s="116"/>
      <c r="C22" s="65" t="s">
        <v>86</v>
      </c>
      <c r="D22" s="65"/>
      <c r="E22" s="65"/>
      <c r="F22" s="127"/>
      <c r="G22" s="127"/>
      <c r="H22" s="127"/>
      <c r="I22" s="34" t="str">
        <f>IF(D22="x",F16,"")</f>
        <v/>
      </c>
      <c r="J22" s="34" t="str">
        <f t="shared" si="3"/>
        <v/>
      </c>
      <c r="K22" s="66"/>
      <c r="L22" s="35"/>
      <c r="M22" s="63"/>
      <c r="AA22" s="68" t="str">
        <f t="shared" si="0"/>
        <v/>
      </c>
      <c r="AB22" s="68" t="str">
        <f t="shared" si="1"/>
        <v/>
      </c>
      <c r="AC22" s="68" t="str">
        <f t="shared" si="2"/>
        <v/>
      </c>
    </row>
    <row r="23" spans="1:29" ht="12.75" customHeight="1">
      <c r="A23" s="115"/>
      <c r="B23" s="59" t="s">
        <v>133</v>
      </c>
      <c r="C23" s="65"/>
      <c r="D23" s="65"/>
      <c r="E23" s="65"/>
      <c r="F23" s="127"/>
      <c r="G23" s="127"/>
      <c r="H23" s="127"/>
      <c r="I23" s="34" t="str">
        <f>IF(D23="x",F16,"")</f>
        <v/>
      </c>
      <c r="J23" s="34" t="str">
        <f t="shared" si="3"/>
        <v/>
      </c>
      <c r="K23" s="128"/>
      <c r="L23" s="128"/>
      <c r="M23" s="63"/>
      <c r="AA23" s="68" t="str">
        <f t="shared" si="0"/>
        <v/>
      </c>
      <c r="AB23" s="68" t="str">
        <f t="shared" si="1"/>
        <v/>
      </c>
      <c r="AC23" s="68" t="str">
        <f t="shared" si="2"/>
        <v/>
      </c>
    </row>
    <row r="24" spans="1:29" ht="12.75" customHeight="1">
      <c r="A24" s="115"/>
      <c r="B24" s="59" t="s">
        <v>133</v>
      </c>
      <c r="C24" s="65"/>
      <c r="D24" s="65"/>
      <c r="E24" s="65"/>
      <c r="F24" s="127"/>
      <c r="G24" s="127"/>
      <c r="H24" s="127"/>
      <c r="I24" s="34" t="str">
        <f>IF(D24="x",F16,"")</f>
        <v/>
      </c>
      <c r="J24" s="34" t="str">
        <f t="shared" si="3"/>
        <v/>
      </c>
      <c r="K24" s="128"/>
      <c r="L24" s="128"/>
      <c r="M24" s="63"/>
      <c r="AA24" s="68" t="str">
        <f t="shared" si="0"/>
        <v/>
      </c>
      <c r="AB24" s="68" t="str">
        <f t="shared" si="1"/>
        <v/>
      </c>
      <c r="AC24" s="68" t="str">
        <f t="shared" si="2"/>
        <v/>
      </c>
    </row>
    <row r="25" spans="1:29" ht="13.5" customHeight="1" thickBot="1">
      <c r="A25" s="115"/>
      <c r="B25" s="59" t="s">
        <v>133</v>
      </c>
      <c r="C25" s="65"/>
      <c r="D25" s="65"/>
      <c r="E25" s="65"/>
      <c r="F25" s="127"/>
      <c r="G25" s="127"/>
      <c r="H25" s="127"/>
      <c r="I25" s="67" t="str">
        <f>IF(D25="x",F16,"")</f>
        <v/>
      </c>
      <c r="J25" s="67" t="str">
        <f t="shared" si="3"/>
        <v/>
      </c>
      <c r="K25" s="129"/>
      <c r="L25" s="129"/>
      <c r="M25" s="63"/>
      <c r="AA25" s="68" t="str">
        <f t="shared" si="0"/>
        <v/>
      </c>
      <c r="AB25" s="68" t="str">
        <f t="shared" si="1"/>
        <v/>
      </c>
      <c r="AC25" s="68" t="str">
        <f t="shared" si="2"/>
        <v/>
      </c>
    </row>
    <row r="26" spans="1:29" ht="11.25" thickTop="1">
      <c r="A26" s="58"/>
      <c r="B26" s="59"/>
      <c r="C26" s="61"/>
      <c r="D26" s="61"/>
      <c r="E26" s="61"/>
      <c r="F26" s="62"/>
      <c r="G26" s="62"/>
      <c r="H26" s="62" t="s">
        <v>80</v>
      </c>
      <c r="I26" s="34">
        <f>SUM(I16:I25)</f>
        <v>0</v>
      </c>
      <c r="J26" s="34">
        <f>SUM(J16:J25)</f>
        <v>0</v>
      </c>
      <c r="K26" s="71">
        <f>SUM(I26:J26)</f>
        <v>0</v>
      </c>
      <c r="L26" s="68">
        <f>IF(K26&gt;=G16,G16,K26)</f>
        <v>0</v>
      </c>
      <c r="M26" s="69"/>
      <c r="AA26" s="68">
        <f t="shared" si="0"/>
        <v>0</v>
      </c>
      <c r="AB26" s="68">
        <f t="shared" si="1"/>
        <v>0</v>
      </c>
      <c r="AC26" s="68">
        <f t="shared" si="2"/>
        <v>0</v>
      </c>
    </row>
    <row r="27" spans="1:29">
      <c r="A27" s="58"/>
      <c r="B27" s="59"/>
      <c r="C27" s="60"/>
      <c r="D27" s="61"/>
      <c r="E27" s="61"/>
      <c r="F27" s="62"/>
      <c r="G27" s="62"/>
      <c r="H27" s="62"/>
      <c r="I27" s="34"/>
      <c r="J27" s="34"/>
      <c r="K27" s="34"/>
      <c r="L27" s="35"/>
      <c r="M27" s="63"/>
      <c r="AA27" s="68" t="str">
        <f t="shared" si="0"/>
        <v/>
      </c>
      <c r="AB27" s="68" t="str">
        <f t="shared" si="1"/>
        <v/>
      </c>
      <c r="AC27" s="68" t="str">
        <f t="shared" si="2"/>
        <v/>
      </c>
    </row>
    <row r="28" spans="1:29">
      <c r="A28" s="58">
        <v>2</v>
      </c>
      <c r="B28" s="116" t="s">
        <v>161</v>
      </c>
      <c r="C28" s="65" t="s">
        <v>87</v>
      </c>
      <c r="D28" s="65"/>
      <c r="E28" s="65"/>
      <c r="F28" s="127">
        <v>2</v>
      </c>
      <c r="G28" s="127">
        <v>12</v>
      </c>
      <c r="H28" s="127" t="s">
        <v>88</v>
      </c>
      <c r="I28" s="34" t="str">
        <f>IF(D28="x",F28,"")</f>
        <v/>
      </c>
      <c r="J28" s="34" t="str">
        <f>IF(E28="x",F28,"")</f>
        <v/>
      </c>
      <c r="K28" s="34"/>
      <c r="L28" s="35"/>
      <c r="M28" s="63"/>
      <c r="AA28" s="68" t="str">
        <f t="shared" si="0"/>
        <v/>
      </c>
      <c r="AB28" s="68" t="str">
        <f t="shared" si="1"/>
        <v/>
      </c>
      <c r="AC28" s="68" t="str">
        <f t="shared" si="2"/>
        <v/>
      </c>
    </row>
    <row r="29" spans="1:29">
      <c r="A29" s="58"/>
      <c r="B29" s="116"/>
      <c r="C29" s="65" t="s">
        <v>89</v>
      </c>
      <c r="D29" s="65"/>
      <c r="E29" s="65"/>
      <c r="F29" s="127"/>
      <c r="G29" s="127"/>
      <c r="H29" s="127"/>
      <c r="I29" s="34" t="str">
        <f>IF(D29="x",F28,"")</f>
        <v/>
      </c>
      <c r="J29" s="34" t="str">
        <f>IF(E29="x",F28,"")</f>
        <v/>
      </c>
      <c r="K29" s="34"/>
      <c r="L29" s="35"/>
      <c r="M29" s="63"/>
      <c r="AA29" s="68" t="str">
        <f t="shared" si="0"/>
        <v/>
      </c>
      <c r="AB29" s="68" t="str">
        <f t="shared" si="1"/>
        <v/>
      </c>
      <c r="AC29" s="68" t="str">
        <f t="shared" si="2"/>
        <v/>
      </c>
    </row>
    <row r="30" spans="1:29">
      <c r="A30" s="58"/>
      <c r="B30" s="116"/>
      <c r="C30" s="65" t="s">
        <v>90</v>
      </c>
      <c r="D30" s="65"/>
      <c r="E30" s="65"/>
      <c r="F30" s="127"/>
      <c r="G30" s="127"/>
      <c r="H30" s="127"/>
      <c r="I30" s="34" t="str">
        <f>IF(D30="x",F28,"")</f>
        <v/>
      </c>
      <c r="J30" s="34" t="str">
        <f>IF(E30="x",F28,"")</f>
        <v/>
      </c>
      <c r="K30" s="34"/>
      <c r="L30" s="35"/>
      <c r="M30" s="63"/>
      <c r="AA30" s="68" t="str">
        <f t="shared" si="0"/>
        <v/>
      </c>
      <c r="AB30" s="68" t="str">
        <f t="shared" si="1"/>
        <v/>
      </c>
      <c r="AC30" s="68" t="str">
        <f t="shared" si="2"/>
        <v/>
      </c>
    </row>
    <row r="31" spans="1:29">
      <c r="A31" s="58"/>
      <c r="B31" s="116"/>
      <c r="C31" s="65" t="s">
        <v>91</v>
      </c>
      <c r="D31" s="65"/>
      <c r="E31" s="65"/>
      <c r="F31" s="127"/>
      <c r="G31" s="127"/>
      <c r="H31" s="127"/>
      <c r="I31" s="34" t="str">
        <f>IF(D31="x",F28,"")</f>
        <v/>
      </c>
      <c r="J31" s="34" t="str">
        <f>IF(E31="x",F28,"")</f>
        <v/>
      </c>
      <c r="K31" s="34"/>
      <c r="L31" s="35"/>
      <c r="M31" s="63"/>
      <c r="AA31" s="68" t="str">
        <f t="shared" si="0"/>
        <v/>
      </c>
      <c r="AB31" s="68" t="str">
        <f t="shared" si="1"/>
        <v/>
      </c>
      <c r="AC31" s="68" t="str">
        <f t="shared" si="2"/>
        <v/>
      </c>
    </row>
    <row r="32" spans="1:29">
      <c r="A32" s="58"/>
      <c r="B32" s="116"/>
      <c r="C32" s="65" t="s">
        <v>92</v>
      </c>
      <c r="D32" s="65"/>
      <c r="E32" s="65"/>
      <c r="F32" s="127"/>
      <c r="G32" s="127"/>
      <c r="H32" s="127"/>
      <c r="I32" s="34" t="str">
        <f>IF(D32="x",F28,"")</f>
        <v/>
      </c>
      <c r="J32" s="34" t="str">
        <f>IF(E32="x",F28,"")</f>
        <v/>
      </c>
      <c r="K32" s="34"/>
      <c r="L32" s="35"/>
      <c r="M32" s="63"/>
      <c r="AA32" s="68" t="str">
        <f t="shared" si="0"/>
        <v/>
      </c>
      <c r="AB32" s="68" t="str">
        <f t="shared" si="1"/>
        <v/>
      </c>
      <c r="AC32" s="68" t="str">
        <f t="shared" si="2"/>
        <v/>
      </c>
    </row>
    <row r="33" spans="1:29">
      <c r="A33" s="58"/>
      <c r="B33" s="116"/>
      <c r="C33" s="65" t="s">
        <v>93</v>
      </c>
      <c r="D33" s="65"/>
      <c r="E33" s="65"/>
      <c r="F33" s="127"/>
      <c r="G33" s="127"/>
      <c r="H33" s="127"/>
      <c r="I33" s="34" t="str">
        <f>IF(D33="x",F28,"")</f>
        <v/>
      </c>
      <c r="J33" s="34" t="str">
        <f>IF(E33="x",F28,"")</f>
        <v/>
      </c>
      <c r="K33" s="34"/>
      <c r="L33" s="35"/>
      <c r="M33" s="63"/>
      <c r="AA33" s="68" t="str">
        <f t="shared" si="0"/>
        <v/>
      </c>
      <c r="AB33" s="68" t="str">
        <f t="shared" si="1"/>
        <v/>
      </c>
      <c r="AC33" s="68" t="str">
        <f t="shared" si="2"/>
        <v/>
      </c>
    </row>
    <row r="34" spans="1:29">
      <c r="A34" s="58"/>
      <c r="B34" s="116"/>
      <c r="C34" s="65" t="s">
        <v>94</v>
      </c>
      <c r="D34" s="65"/>
      <c r="E34" s="65"/>
      <c r="F34" s="127"/>
      <c r="G34" s="127"/>
      <c r="H34" s="127"/>
      <c r="I34" s="34" t="str">
        <f>IF(D34="x",F28,"")</f>
        <v/>
      </c>
      <c r="J34" s="34" t="str">
        <f>IF(E34="x",F28,"")</f>
        <v/>
      </c>
      <c r="K34" s="34"/>
      <c r="L34" s="35"/>
      <c r="M34" s="63"/>
      <c r="AA34" s="68" t="str">
        <f t="shared" si="0"/>
        <v/>
      </c>
      <c r="AB34" s="68" t="str">
        <f t="shared" si="1"/>
        <v/>
      </c>
      <c r="AC34" s="68" t="str">
        <f t="shared" si="2"/>
        <v/>
      </c>
    </row>
    <row r="35" spans="1:29">
      <c r="A35" s="58"/>
      <c r="B35" s="59" t="s">
        <v>133</v>
      </c>
      <c r="C35" s="65"/>
      <c r="D35" s="65"/>
      <c r="E35" s="65"/>
      <c r="F35" s="127"/>
      <c r="G35" s="127"/>
      <c r="H35" s="127"/>
      <c r="I35" s="34" t="str">
        <f>IF(D35="x",F28,"")</f>
        <v/>
      </c>
      <c r="J35" s="34" t="str">
        <f>IF(E35="x",F28,"")</f>
        <v/>
      </c>
      <c r="K35" s="34"/>
      <c r="L35" s="35"/>
      <c r="M35" s="63"/>
      <c r="AA35" s="68" t="str">
        <f t="shared" si="0"/>
        <v/>
      </c>
      <c r="AB35" s="68" t="str">
        <f t="shared" si="1"/>
        <v/>
      </c>
      <c r="AC35" s="68" t="str">
        <f t="shared" si="2"/>
        <v/>
      </c>
    </row>
    <row r="36" spans="1:29">
      <c r="A36" s="58"/>
      <c r="B36" s="59" t="s">
        <v>133</v>
      </c>
      <c r="C36" s="65"/>
      <c r="D36" s="65"/>
      <c r="E36" s="65"/>
      <c r="F36" s="127"/>
      <c r="G36" s="127"/>
      <c r="H36" s="127"/>
      <c r="I36" s="34" t="str">
        <f>IF(D36="x",F28,"")</f>
        <v/>
      </c>
      <c r="J36" s="34" t="str">
        <f>IF(E36="x",F28,"")</f>
        <v/>
      </c>
      <c r="K36" s="34"/>
      <c r="L36" s="35"/>
      <c r="M36" s="63"/>
      <c r="AA36" s="68" t="str">
        <f t="shared" si="0"/>
        <v/>
      </c>
      <c r="AB36" s="68" t="str">
        <f t="shared" si="1"/>
        <v/>
      </c>
      <c r="AC36" s="68" t="str">
        <f t="shared" si="2"/>
        <v/>
      </c>
    </row>
    <row r="37" spans="1:29" ht="11.25" thickBot="1">
      <c r="A37" s="58"/>
      <c r="B37" s="59" t="s">
        <v>133</v>
      </c>
      <c r="C37" s="65"/>
      <c r="D37" s="65"/>
      <c r="E37" s="65"/>
      <c r="F37" s="127"/>
      <c r="G37" s="127"/>
      <c r="H37" s="127"/>
      <c r="I37" s="67" t="str">
        <f>IF(D37="x",F28,"")</f>
        <v/>
      </c>
      <c r="J37" s="67" t="str">
        <f>IF(E37="x",F28,"")</f>
        <v/>
      </c>
      <c r="K37" s="67"/>
      <c r="L37" s="70"/>
      <c r="M37" s="63"/>
      <c r="AA37" s="68" t="str">
        <f t="shared" si="0"/>
        <v/>
      </c>
      <c r="AB37" s="68" t="str">
        <f t="shared" si="1"/>
        <v/>
      </c>
      <c r="AC37" s="68" t="str">
        <f t="shared" si="2"/>
        <v/>
      </c>
    </row>
    <row r="38" spans="1:29" ht="11.25" thickTop="1">
      <c r="A38" s="58"/>
      <c r="B38" s="59"/>
      <c r="C38" s="61"/>
      <c r="D38" s="61"/>
      <c r="E38" s="61"/>
      <c r="F38" s="62"/>
      <c r="G38" s="62"/>
      <c r="H38" s="62" t="s">
        <v>88</v>
      </c>
      <c r="I38" s="34">
        <f>SUM(I28:I37)</f>
        <v>0</v>
      </c>
      <c r="J38" s="34">
        <f>SUM(J28:J37)</f>
        <v>0</v>
      </c>
      <c r="K38" s="71">
        <f>SUM(I38:J38)</f>
        <v>0</v>
      </c>
      <c r="L38" s="68">
        <f>IF(K38&gt;=G28,G28,K38)</f>
        <v>0</v>
      </c>
      <c r="M38" s="63"/>
      <c r="AA38" s="68">
        <f t="shared" si="0"/>
        <v>0</v>
      </c>
      <c r="AB38" s="68">
        <f t="shared" si="1"/>
        <v>0</v>
      </c>
      <c r="AC38" s="68">
        <f t="shared" si="2"/>
        <v>0</v>
      </c>
    </row>
    <row r="39" spans="1:29">
      <c r="A39" s="58"/>
      <c r="B39" s="59"/>
      <c r="C39" s="61"/>
      <c r="D39" s="61"/>
      <c r="E39" s="61"/>
      <c r="F39" s="62"/>
      <c r="G39" s="62"/>
      <c r="H39" s="62"/>
      <c r="I39" s="34"/>
      <c r="J39" s="34"/>
      <c r="K39" s="34"/>
      <c r="L39" s="35"/>
      <c r="M39" s="63"/>
      <c r="AA39" s="68" t="str">
        <f t="shared" si="0"/>
        <v/>
      </c>
      <c r="AB39" s="68" t="str">
        <f t="shared" si="1"/>
        <v/>
      </c>
      <c r="AC39" s="68" t="str">
        <f t="shared" si="2"/>
        <v/>
      </c>
    </row>
    <row r="40" spans="1:29">
      <c r="A40" s="58">
        <v>3</v>
      </c>
      <c r="B40" s="116" t="s">
        <v>162</v>
      </c>
      <c r="C40" s="65" t="s">
        <v>95</v>
      </c>
      <c r="D40" s="65"/>
      <c r="E40" s="65"/>
      <c r="F40" s="127">
        <v>3</v>
      </c>
      <c r="G40" s="127">
        <v>18</v>
      </c>
      <c r="H40" s="127" t="s">
        <v>80</v>
      </c>
      <c r="I40" s="34" t="str">
        <f>IF(D40="x",F40,"")</f>
        <v/>
      </c>
      <c r="J40" s="34" t="str">
        <f>IF(E40="x",F40,"")</f>
        <v/>
      </c>
      <c r="K40" s="34"/>
      <c r="L40" s="35"/>
      <c r="M40" s="63"/>
      <c r="AA40" s="68" t="str">
        <f t="shared" si="0"/>
        <v/>
      </c>
      <c r="AB40" s="68" t="str">
        <f t="shared" si="1"/>
        <v/>
      </c>
      <c r="AC40" s="68" t="str">
        <f t="shared" si="2"/>
        <v/>
      </c>
    </row>
    <row r="41" spans="1:29">
      <c r="A41" s="58"/>
      <c r="B41" s="116"/>
      <c r="C41" s="65" t="s">
        <v>96</v>
      </c>
      <c r="D41" s="65"/>
      <c r="E41" s="65"/>
      <c r="F41" s="127"/>
      <c r="G41" s="127"/>
      <c r="H41" s="127"/>
      <c r="I41" s="34" t="str">
        <f>IF(D41="x",F40,"")</f>
        <v/>
      </c>
      <c r="J41" s="34" t="str">
        <f>IF(E41="x",F40,"")</f>
        <v/>
      </c>
      <c r="K41" s="34"/>
      <c r="L41" s="35"/>
      <c r="M41" s="63"/>
      <c r="AA41" s="68" t="str">
        <f t="shared" si="0"/>
        <v/>
      </c>
      <c r="AB41" s="68" t="str">
        <f t="shared" si="1"/>
        <v/>
      </c>
      <c r="AC41" s="68" t="str">
        <f t="shared" si="2"/>
        <v/>
      </c>
    </row>
    <row r="42" spans="1:29">
      <c r="A42" s="58"/>
      <c r="B42" s="116"/>
      <c r="C42" s="65" t="s">
        <v>97</v>
      </c>
      <c r="D42" s="65"/>
      <c r="E42" s="65"/>
      <c r="F42" s="127"/>
      <c r="G42" s="127"/>
      <c r="H42" s="127"/>
      <c r="I42" s="34" t="str">
        <f>IF(D42="x",F40,"")</f>
        <v/>
      </c>
      <c r="J42" s="34" t="str">
        <f>IF(E42="x",F40,"")</f>
        <v/>
      </c>
      <c r="K42" s="34"/>
      <c r="L42" s="35"/>
      <c r="M42" s="63"/>
      <c r="AA42" s="68" t="str">
        <f t="shared" si="0"/>
        <v/>
      </c>
      <c r="AB42" s="68" t="str">
        <f t="shared" si="1"/>
        <v/>
      </c>
      <c r="AC42" s="68" t="str">
        <f t="shared" si="2"/>
        <v/>
      </c>
    </row>
    <row r="43" spans="1:29">
      <c r="A43" s="58"/>
      <c r="B43" s="116"/>
      <c r="C43" s="65" t="s">
        <v>98</v>
      </c>
      <c r="D43" s="65"/>
      <c r="E43" s="65"/>
      <c r="F43" s="127"/>
      <c r="G43" s="127"/>
      <c r="H43" s="127"/>
      <c r="I43" s="34" t="str">
        <f>IF(D43="x",F40,"")</f>
        <v/>
      </c>
      <c r="J43" s="34" t="str">
        <f>IF(E43="x",F40,"")</f>
        <v/>
      </c>
      <c r="K43" s="34"/>
      <c r="L43" s="35"/>
      <c r="M43" s="63"/>
      <c r="AA43" s="68" t="str">
        <f t="shared" si="0"/>
        <v/>
      </c>
      <c r="AB43" s="68" t="str">
        <f t="shared" si="1"/>
        <v/>
      </c>
      <c r="AC43" s="68" t="str">
        <f t="shared" si="2"/>
        <v/>
      </c>
    </row>
    <row r="44" spans="1:29">
      <c r="A44" s="58"/>
      <c r="B44" s="116"/>
      <c r="C44" s="65" t="s">
        <v>99</v>
      </c>
      <c r="D44" s="65"/>
      <c r="E44" s="65"/>
      <c r="F44" s="127"/>
      <c r="G44" s="127"/>
      <c r="H44" s="127"/>
      <c r="I44" s="34" t="str">
        <f>IF(D44="x",F40,"")</f>
        <v/>
      </c>
      <c r="J44" s="34" t="str">
        <f>IF(E44="x",F40,"")</f>
        <v/>
      </c>
      <c r="K44" s="34"/>
      <c r="L44" s="35"/>
      <c r="M44" s="63"/>
      <c r="AA44" s="68" t="str">
        <f t="shared" si="0"/>
        <v/>
      </c>
      <c r="AB44" s="68" t="str">
        <f t="shared" si="1"/>
        <v/>
      </c>
      <c r="AC44" s="68" t="str">
        <f t="shared" si="2"/>
        <v/>
      </c>
    </row>
    <row r="45" spans="1:29">
      <c r="A45" s="58"/>
      <c r="B45" s="116"/>
      <c r="C45" s="65" t="s">
        <v>137</v>
      </c>
      <c r="D45" s="65"/>
      <c r="E45" s="65"/>
      <c r="F45" s="127"/>
      <c r="G45" s="127"/>
      <c r="H45" s="127"/>
      <c r="I45" s="34" t="str">
        <f>IF(D45="x",F40,"")</f>
        <v/>
      </c>
      <c r="J45" s="34" t="str">
        <f>IF(E45="x",F40,"")</f>
        <v/>
      </c>
      <c r="K45" s="34"/>
      <c r="L45" s="35"/>
      <c r="M45" s="63"/>
      <c r="AA45" s="68" t="str">
        <f t="shared" si="0"/>
        <v/>
      </c>
      <c r="AB45" s="68" t="str">
        <f t="shared" si="1"/>
        <v/>
      </c>
      <c r="AC45" s="68" t="str">
        <f t="shared" si="2"/>
        <v/>
      </c>
    </row>
    <row r="46" spans="1:29">
      <c r="A46" s="58"/>
      <c r="B46" s="59" t="s">
        <v>133</v>
      </c>
      <c r="C46" s="65"/>
      <c r="D46" s="65"/>
      <c r="E46" s="65"/>
      <c r="F46" s="127"/>
      <c r="G46" s="127"/>
      <c r="H46" s="127"/>
      <c r="I46" s="34" t="str">
        <f>IF(D46="x",F40,"")</f>
        <v/>
      </c>
      <c r="J46" s="34" t="str">
        <f>IF(E46="x",F40,"")</f>
        <v/>
      </c>
      <c r="K46" s="34"/>
      <c r="L46" s="35"/>
      <c r="M46" s="63"/>
      <c r="AA46" s="68" t="str">
        <f t="shared" si="0"/>
        <v/>
      </c>
      <c r="AB46" s="68" t="str">
        <f t="shared" si="1"/>
        <v/>
      </c>
      <c r="AC46" s="68" t="str">
        <f t="shared" si="2"/>
        <v/>
      </c>
    </row>
    <row r="47" spans="1:29">
      <c r="A47" s="58"/>
      <c r="B47" s="59" t="s">
        <v>133</v>
      </c>
      <c r="C47" s="65"/>
      <c r="D47" s="65"/>
      <c r="E47" s="65"/>
      <c r="F47" s="127"/>
      <c r="G47" s="127"/>
      <c r="H47" s="127"/>
      <c r="I47" s="34" t="str">
        <f>IF(D47="x",F40,"")</f>
        <v/>
      </c>
      <c r="J47" s="34" t="str">
        <f>IF(E47="x",F40,"")</f>
        <v/>
      </c>
      <c r="K47" s="34"/>
      <c r="L47" s="35"/>
      <c r="M47" s="63"/>
      <c r="AA47" s="68" t="str">
        <f t="shared" si="0"/>
        <v/>
      </c>
      <c r="AB47" s="68" t="str">
        <f t="shared" si="1"/>
        <v/>
      </c>
      <c r="AC47" s="68" t="str">
        <f t="shared" si="2"/>
        <v/>
      </c>
    </row>
    <row r="48" spans="1:29" ht="11.25" thickBot="1">
      <c r="A48" s="58"/>
      <c r="B48" s="59" t="s">
        <v>133</v>
      </c>
      <c r="C48" s="65"/>
      <c r="D48" s="65"/>
      <c r="E48" s="65"/>
      <c r="F48" s="127"/>
      <c r="G48" s="127"/>
      <c r="H48" s="127"/>
      <c r="I48" s="67" t="str">
        <f>IF(D48="x",F40,"")</f>
        <v/>
      </c>
      <c r="J48" s="67" t="str">
        <f>IF(E48="x",F40,"")</f>
        <v/>
      </c>
      <c r="K48" s="67"/>
      <c r="L48" s="70"/>
      <c r="M48" s="63"/>
      <c r="AA48" s="68" t="str">
        <f t="shared" si="0"/>
        <v/>
      </c>
      <c r="AB48" s="68" t="str">
        <f t="shared" si="1"/>
        <v/>
      </c>
      <c r="AC48" s="68" t="str">
        <f t="shared" si="2"/>
        <v/>
      </c>
    </row>
    <row r="49" spans="1:29" ht="12" thickTop="1" thickBot="1">
      <c r="A49" s="58"/>
      <c r="B49" s="59"/>
      <c r="C49" s="72"/>
      <c r="D49" s="73"/>
      <c r="E49" s="73"/>
      <c r="F49" s="62"/>
      <c r="G49" s="62"/>
      <c r="H49" s="62" t="s">
        <v>80</v>
      </c>
      <c r="I49" s="34">
        <f>SUM(I39:I48)</f>
        <v>0</v>
      </c>
      <c r="J49" s="34">
        <f>SUM(J39:J48)</f>
        <v>0</v>
      </c>
      <c r="K49" s="71">
        <f>SUM(I49:J49)</f>
        <v>0</v>
      </c>
      <c r="L49" s="68">
        <f>IF(K49&gt;=G40,G40,K49)</f>
        <v>0</v>
      </c>
      <c r="M49" s="63"/>
      <c r="AA49" s="68">
        <f t="shared" si="0"/>
        <v>0</v>
      </c>
      <c r="AB49" s="68">
        <f t="shared" si="1"/>
        <v>0</v>
      </c>
      <c r="AC49" s="68">
        <f t="shared" si="2"/>
        <v>0</v>
      </c>
    </row>
    <row r="50" spans="1:29" s="57" customFormat="1" ht="60.75" customHeight="1" thickBot="1">
      <c r="A50" s="52" t="s">
        <v>78</v>
      </c>
      <c r="B50" s="53" t="s">
        <v>126</v>
      </c>
      <c r="C50" s="54" t="s">
        <v>134</v>
      </c>
      <c r="D50" s="54" t="str">
        <f>"A"&amp;$F$4&amp;" entrer le nombre total de réunions"</f>
        <v>A&lt;yyyy&gt; entrer le nombre total de réunions</v>
      </c>
      <c r="E50" s="54" t="str">
        <f>"A"&amp;$H$4&amp;" entrer le nombre total de réunions"</f>
        <v>A&lt;yyyy&gt; entrer le nombre total de réunions</v>
      </c>
      <c r="F50" s="53" t="s">
        <v>135</v>
      </c>
      <c r="G50" s="53" t="s">
        <v>129</v>
      </c>
      <c r="H50" s="53" t="s">
        <v>130</v>
      </c>
      <c r="I50" s="53" t="str">
        <f>"A"&amp;$F$4&amp;" crédits"</f>
        <v>A&lt;yyyy&gt; crédits</v>
      </c>
      <c r="J50" s="53" t="str">
        <f>"A"&amp;$F$4&amp;" crédits"</f>
        <v>A&lt;yyyy&gt; crédits</v>
      </c>
      <c r="K50" s="55" t="s">
        <v>131</v>
      </c>
      <c r="L50" s="53" t="s">
        <v>132</v>
      </c>
      <c r="M50" s="56"/>
      <c r="AA50" s="68" t="str">
        <f t="shared" si="0"/>
        <v/>
      </c>
      <c r="AB50" s="68" t="str">
        <f t="shared" si="1"/>
        <v/>
      </c>
      <c r="AC50" s="68" t="str">
        <f t="shared" si="2"/>
        <v/>
      </c>
    </row>
    <row r="51" spans="1:29" ht="52.5">
      <c r="A51" s="58">
        <v>4</v>
      </c>
      <c r="B51" s="74" t="s">
        <v>136</v>
      </c>
      <c r="C51" s="75"/>
      <c r="D51" s="76"/>
      <c r="E51" s="76"/>
      <c r="F51" s="62"/>
      <c r="G51" s="62"/>
      <c r="H51" s="62"/>
      <c r="I51" s="34"/>
      <c r="J51" s="34"/>
      <c r="K51" s="34"/>
      <c r="L51" s="35"/>
      <c r="M51" s="63"/>
      <c r="AA51" s="68" t="str">
        <f t="shared" si="0"/>
        <v/>
      </c>
      <c r="AB51" s="68" t="str">
        <f t="shared" si="1"/>
        <v/>
      </c>
      <c r="AC51" s="68" t="str">
        <f t="shared" si="2"/>
        <v/>
      </c>
    </row>
    <row r="52" spans="1:29" ht="21">
      <c r="A52" s="58">
        <v>4.0999999999999996</v>
      </c>
      <c r="B52" s="59" t="s">
        <v>138</v>
      </c>
      <c r="C52" s="65" t="s">
        <v>100</v>
      </c>
      <c r="D52" s="65"/>
      <c r="E52" s="65"/>
      <c r="F52" s="90">
        <v>2</v>
      </c>
      <c r="G52" s="90" t="s">
        <v>142</v>
      </c>
      <c r="H52" s="90" t="s">
        <v>80</v>
      </c>
      <c r="I52" s="34">
        <f>SUM(D52*F52)</f>
        <v>0</v>
      </c>
      <c r="J52" s="34">
        <f>SUM(E52*F52)</f>
        <v>0</v>
      </c>
      <c r="K52" s="34"/>
      <c r="L52" s="35"/>
      <c r="M52" s="63"/>
      <c r="AA52" s="68" t="str">
        <f t="shared" si="0"/>
        <v/>
      </c>
      <c r="AB52" s="68" t="str">
        <f t="shared" si="1"/>
        <v/>
      </c>
      <c r="AC52" s="68" t="str">
        <f t="shared" si="2"/>
        <v/>
      </c>
    </row>
    <row r="53" spans="1:29">
      <c r="A53" s="58">
        <v>4.2</v>
      </c>
      <c r="B53" s="59" t="s">
        <v>139</v>
      </c>
      <c r="C53" s="65" t="s">
        <v>100</v>
      </c>
      <c r="D53" s="65"/>
      <c r="E53" s="65"/>
      <c r="F53" s="90">
        <v>4</v>
      </c>
      <c r="G53" s="90" t="s">
        <v>142</v>
      </c>
      <c r="H53" s="90" t="s">
        <v>80</v>
      </c>
      <c r="I53" s="34">
        <f>SUM(D53*F53)</f>
        <v>0</v>
      </c>
      <c r="J53" s="34">
        <f>SUM(E53*F53)</f>
        <v>0</v>
      </c>
      <c r="K53" s="34"/>
      <c r="L53" s="35"/>
      <c r="M53" s="63"/>
      <c r="AA53" s="68" t="str">
        <f t="shared" si="0"/>
        <v/>
      </c>
      <c r="AB53" s="68" t="str">
        <f t="shared" si="1"/>
        <v/>
      </c>
      <c r="AC53" s="68" t="str">
        <f t="shared" si="2"/>
        <v/>
      </c>
    </row>
    <row r="54" spans="1:29">
      <c r="A54" s="58">
        <v>4.3</v>
      </c>
      <c r="B54" s="59" t="s">
        <v>140</v>
      </c>
      <c r="C54" s="65" t="s">
        <v>100</v>
      </c>
      <c r="D54" s="65"/>
      <c r="E54" s="65"/>
      <c r="F54" s="90">
        <v>6</v>
      </c>
      <c r="G54" s="90" t="s">
        <v>142</v>
      </c>
      <c r="H54" s="90" t="s">
        <v>80</v>
      </c>
      <c r="I54" s="34">
        <f>SUM(D54*F54)</f>
        <v>0</v>
      </c>
      <c r="J54" s="34">
        <f>SUM(E54*F54)</f>
        <v>0</v>
      </c>
      <c r="K54" s="34"/>
      <c r="L54" s="35"/>
      <c r="M54" s="63"/>
      <c r="AA54" s="68" t="str">
        <f t="shared" si="0"/>
        <v/>
      </c>
      <c r="AB54" s="68" t="str">
        <f t="shared" si="1"/>
        <v/>
      </c>
      <c r="AC54" s="68" t="str">
        <f t="shared" si="2"/>
        <v/>
      </c>
    </row>
    <row r="55" spans="1:29" ht="11.25" thickBot="1">
      <c r="A55" s="58">
        <v>4.4000000000000004</v>
      </c>
      <c r="B55" s="59" t="s">
        <v>141</v>
      </c>
      <c r="C55" s="65" t="s">
        <v>100</v>
      </c>
      <c r="D55" s="65"/>
      <c r="E55" s="65"/>
      <c r="F55" s="90">
        <v>8</v>
      </c>
      <c r="G55" s="90" t="s">
        <v>142</v>
      </c>
      <c r="H55" s="90" t="s">
        <v>80</v>
      </c>
      <c r="I55" s="67">
        <f>SUM(D55*F55)</f>
        <v>0</v>
      </c>
      <c r="J55" s="67">
        <f>SUM(E55*F55)</f>
        <v>0</v>
      </c>
      <c r="K55" s="67"/>
      <c r="L55" s="70"/>
      <c r="M55" s="63"/>
      <c r="AA55" s="68" t="str">
        <f t="shared" si="0"/>
        <v/>
      </c>
      <c r="AB55" s="68" t="str">
        <f t="shared" si="1"/>
        <v/>
      </c>
      <c r="AC55" s="68" t="str">
        <f t="shared" si="2"/>
        <v/>
      </c>
    </row>
    <row r="56" spans="1:29" ht="11.25" thickTop="1">
      <c r="A56" s="58"/>
      <c r="B56" s="59"/>
      <c r="C56" s="61"/>
      <c r="D56" s="61"/>
      <c r="E56" s="61"/>
      <c r="F56" s="90"/>
      <c r="G56" s="90"/>
      <c r="H56" s="90" t="s">
        <v>80</v>
      </c>
      <c r="I56" s="34">
        <f>SUM(I52:I55)</f>
        <v>0</v>
      </c>
      <c r="J56" s="34">
        <f>SUM(J52:J55)</f>
        <v>0</v>
      </c>
      <c r="K56" s="71">
        <f>SUM(I56:J56)</f>
        <v>0</v>
      </c>
      <c r="L56" s="77">
        <f>SUM(K56)</f>
        <v>0</v>
      </c>
      <c r="M56" s="63"/>
      <c r="AA56" s="68">
        <f t="shared" si="0"/>
        <v>0</v>
      </c>
      <c r="AB56" s="68">
        <f t="shared" si="1"/>
        <v>0</v>
      </c>
      <c r="AC56" s="68">
        <f t="shared" si="2"/>
        <v>0</v>
      </c>
    </row>
    <row r="57" spans="1:29">
      <c r="A57" s="58"/>
      <c r="B57" s="59"/>
      <c r="C57" s="60"/>
      <c r="D57" s="61"/>
      <c r="E57" s="61"/>
      <c r="F57" s="90"/>
      <c r="G57" s="90"/>
      <c r="H57" s="90"/>
      <c r="I57" s="34"/>
      <c r="J57" s="34"/>
      <c r="K57" s="34"/>
      <c r="L57" s="35"/>
      <c r="M57" s="63"/>
      <c r="AA57" s="68" t="str">
        <f t="shared" si="0"/>
        <v/>
      </c>
      <c r="AB57" s="68" t="str">
        <f t="shared" si="1"/>
        <v/>
      </c>
      <c r="AC57" s="68" t="str">
        <f t="shared" si="2"/>
        <v/>
      </c>
    </row>
    <row r="58" spans="1:29" ht="52.5">
      <c r="A58" s="58">
        <v>5</v>
      </c>
      <c r="B58" s="74" t="s">
        <v>163</v>
      </c>
      <c r="C58" s="78"/>
      <c r="D58" s="79"/>
      <c r="E58" s="79"/>
      <c r="F58" s="90"/>
      <c r="G58" s="90"/>
      <c r="H58" s="90"/>
      <c r="I58" s="34"/>
      <c r="J58" s="34"/>
      <c r="K58" s="34"/>
      <c r="L58" s="35"/>
      <c r="M58" s="63"/>
      <c r="AA58" s="68" t="str">
        <f t="shared" si="0"/>
        <v/>
      </c>
      <c r="AB58" s="68" t="str">
        <f t="shared" si="1"/>
        <v/>
      </c>
      <c r="AC58" s="68" t="str">
        <f t="shared" si="2"/>
        <v/>
      </c>
    </row>
    <row r="59" spans="1:29" ht="21">
      <c r="A59" s="58">
        <v>5.0999999999999996</v>
      </c>
      <c r="B59" s="59" t="s">
        <v>143</v>
      </c>
      <c r="C59" s="80"/>
      <c r="D59" s="65"/>
      <c r="E59" s="65"/>
      <c r="F59" s="90">
        <v>1</v>
      </c>
      <c r="G59" s="90" t="s">
        <v>142</v>
      </c>
      <c r="H59" s="90" t="s">
        <v>88</v>
      </c>
      <c r="I59" s="34">
        <f>SUM(D59*F59)</f>
        <v>0</v>
      </c>
      <c r="J59" s="34">
        <f>SUM(E59*F59)</f>
        <v>0</v>
      </c>
      <c r="K59" s="34"/>
      <c r="L59" s="35"/>
      <c r="M59" s="63"/>
      <c r="AA59" s="68" t="str">
        <f t="shared" si="0"/>
        <v/>
      </c>
      <c r="AB59" s="68" t="str">
        <f t="shared" si="1"/>
        <v/>
      </c>
      <c r="AC59" s="68" t="str">
        <f t="shared" si="2"/>
        <v/>
      </c>
    </row>
    <row r="60" spans="1:29" ht="11.25" thickBot="1">
      <c r="A60" s="58">
        <v>5.2</v>
      </c>
      <c r="B60" s="59" t="s">
        <v>144</v>
      </c>
      <c r="C60" s="80"/>
      <c r="D60" s="65"/>
      <c r="E60" s="65"/>
      <c r="F60" s="90">
        <v>2</v>
      </c>
      <c r="G60" s="90" t="s">
        <v>142</v>
      </c>
      <c r="H60" s="90" t="s">
        <v>88</v>
      </c>
      <c r="I60" s="67">
        <f>SUM(D60*F60)</f>
        <v>0</v>
      </c>
      <c r="J60" s="67">
        <f>SUM(E60*F60)</f>
        <v>0</v>
      </c>
      <c r="K60" s="67"/>
      <c r="L60" s="70"/>
      <c r="M60" s="63"/>
      <c r="AA60" s="68" t="str">
        <f t="shared" si="0"/>
        <v/>
      </c>
      <c r="AB60" s="68" t="str">
        <f t="shared" si="1"/>
        <v/>
      </c>
      <c r="AC60" s="68" t="str">
        <f t="shared" si="2"/>
        <v/>
      </c>
    </row>
    <row r="61" spans="1:29" ht="12" thickTop="1" thickBot="1">
      <c r="A61" s="58"/>
      <c r="B61" s="59"/>
      <c r="C61" s="72"/>
      <c r="D61" s="73"/>
      <c r="E61" s="73"/>
      <c r="F61" s="90"/>
      <c r="G61" s="90"/>
      <c r="H61" s="90" t="s">
        <v>88</v>
      </c>
      <c r="I61" s="34">
        <f>SUM(I57:I60)</f>
        <v>0</v>
      </c>
      <c r="J61" s="34">
        <f>SUM(J57:J60)</f>
        <v>0</v>
      </c>
      <c r="K61" s="71">
        <f>SUM(I61:J61)</f>
        <v>0</v>
      </c>
      <c r="L61" s="77">
        <f>SUM(K61)</f>
        <v>0</v>
      </c>
      <c r="M61" s="63"/>
      <c r="AA61" s="68">
        <f t="shared" si="0"/>
        <v>0</v>
      </c>
      <c r="AB61" s="68">
        <f t="shared" si="1"/>
        <v>0</v>
      </c>
      <c r="AC61" s="68">
        <f t="shared" si="2"/>
        <v>0</v>
      </c>
    </row>
    <row r="62" spans="1:29" s="57" customFormat="1" ht="63.75" thickBot="1">
      <c r="A62" s="52" t="s">
        <v>78</v>
      </c>
      <c r="B62" s="53" t="s">
        <v>126</v>
      </c>
      <c r="C62" s="54" t="s">
        <v>127</v>
      </c>
      <c r="D62" s="54" t="str">
        <f>"A"&amp;$F$4&amp;" entrer le nombre total de colloques ou conférences"</f>
        <v>A&lt;yyyy&gt; entrer le nombre total de colloques ou conférences</v>
      </c>
      <c r="E62" s="54" t="str">
        <f>"A"&amp;$H$4&amp;" entrer le nombre total de colloques ou conférences"</f>
        <v>A&lt;yyyy&gt; entrer le nombre total de colloques ou conférences</v>
      </c>
      <c r="F62" s="53" t="s">
        <v>135</v>
      </c>
      <c r="G62" s="53" t="s">
        <v>129</v>
      </c>
      <c r="H62" s="53" t="s">
        <v>130</v>
      </c>
      <c r="I62" s="53" t="str">
        <f>"A"&amp;$F$4&amp;" crédits"</f>
        <v>A&lt;yyyy&gt; crédits</v>
      </c>
      <c r="J62" s="53" t="str">
        <f>"A"&amp;$F$4&amp;" crédits"</f>
        <v>A&lt;yyyy&gt; crédits</v>
      </c>
      <c r="K62" s="55" t="s">
        <v>131</v>
      </c>
      <c r="L62" s="53" t="s">
        <v>132</v>
      </c>
      <c r="M62" s="56"/>
      <c r="AA62" s="68" t="str">
        <f t="shared" si="0"/>
        <v/>
      </c>
      <c r="AB62" s="68" t="str">
        <f t="shared" si="1"/>
        <v/>
      </c>
      <c r="AC62" s="68" t="str">
        <f t="shared" si="2"/>
        <v/>
      </c>
    </row>
    <row r="63" spans="1:29" ht="42">
      <c r="A63" s="58">
        <v>6</v>
      </c>
      <c r="B63" s="74" t="s">
        <v>164</v>
      </c>
      <c r="C63" s="78"/>
      <c r="D63" s="76"/>
      <c r="E63" s="76"/>
      <c r="F63" s="62"/>
      <c r="G63" s="62"/>
      <c r="H63" s="62"/>
      <c r="I63" s="34"/>
      <c r="J63" s="34"/>
      <c r="K63" s="34"/>
      <c r="L63" s="35"/>
      <c r="M63" s="63"/>
      <c r="AA63" s="68" t="str">
        <f t="shared" si="0"/>
        <v/>
      </c>
      <c r="AB63" s="68" t="str">
        <f t="shared" si="1"/>
        <v/>
      </c>
      <c r="AC63" s="68" t="str">
        <f t="shared" si="2"/>
        <v/>
      </c>
    </row>
    <row r="64" spans="1:29">
      <c r="A64" s="58">
        <v>6.1</v>
      </c>
      <c r="B64" s="59" t="s">
        <v>145</v>
      </c>
      <c r="C64" s="80"/>
      <c r="D64" s="65"/>
      <c r="E64" s="65"/>
      <c r="F64" s="62">
        <v>8</v>
      </c>
      <c r="G64" s="62">
        <v>16</v>
      </c>
      <c r="H64" s="62" t="s">
        <v>80</v>
      </c>
      <c r="I64" s="34">
        <f>SUM(D64*F64)</f>
        <v>0</v>
      </c>
      <c r="J64" s="34">
        <f>SUM(E64*F64)</f>
        <v>0</v>
      </c>
      <c r="K64" s="71">
        <f>SUM(I64:J64)</f>
        <v>0</v>
      </c>
      <c r="L64" s="68">
        <f>IF(K64&gt;=G64,G64,K64)</f>
        <v>0</v>
      </c>
      <c r="M64" s="63"/>
      <c r="AA64" s="68">
        <f t="shared" si="0"/>
        <v>0</v>
      </c>
      <c r="AB64" s="68">
        <f t="shared" si="1"/>
        <v>0</v>
      </c>
      <c r="AC64" s="68">
        <f t="shared" si="2"/>
        <v>0</v>
      </c>
    </row>
    <row r="65" spans="1:29">
      <c r="A65" s="58">
        <v>6.2</v>
      </c>
      <c r="B65" s="59" t="s">
        <v>146</v>
      </c>
      <c r="C65" s="80"/>
      <c r="D65" s="65"/>
      <c r="E65" s="65"/>
      <c r="F65" s="62">
        <v>16</v>
      </c>
      <c r="G65" s="62">
        <v>32</v>
      </c>
      <c r="H65" s="62" t="s">
        <v>80</v>
      </c>
      <c r="I65" s="34">
        <f>SUM(D65*F65)</f>
        <v>0</v>
      </c>
      <c r="J65" s="34">
        <f>SUM(E65*F65)</f>
        <v>0</v>
      </c>
      <c r="K65" s="71">
        <f>SUM(I65:J65)</f>
        <v>0</v>
      </c>
      <c r="L65" s="68">
        <f>IF(K65&gt;=G65,G65,K65)</f>
        <v>0</v>
      </c>
      <c r="M65" s="63"/>
      <c r="AA65" s="68">
        <f t="shared" si="0"/>
        <v>0</v>
      </c>
      <c r="AB65" s="68">
        <f t="shared" si="1"/>
        <v>0</v>
      </c>
      <c r="AC65" s="68">
        <f t="shared" si="2"/>
        <v>0</v>
      </c>
    </row>
    <row r="66" spans="1:29">
      <c r="A66" s="58">
        <v>6.3</v>
      </c>
      <c r="B66" s="59" t="s">
        <v>147</v>
      </c>
      <c r="C66" s="80"/>
      <c r="D66" s="65"/>
      <c r="E66" s="65"/>
      <c r="F66" s="62">
        <v>24</v>
      </c>
      <c r="G66" s="62">
        <v>48</v>
      </c>
      <c r="H66" s="62" t="s">
        <v>80</v>
      </c>
      <c r="I66" s="34">
        <f>SUM(D66*F66)</f>
        <v>0</v>
      </c>
      <c r="J66" s="34">
        <f>SUM(E66*F66)</f>
        <v>0</v>
      </c>
      <c r="K66" s="71">
        <f>SUM(I66:J66)</f>
        <v>0</v>
      </c>
      <c r="L66" s="68">
        <f>IF(K66&gt;=G66,G66,K66)</f>
        <v>0</v>
      </c>
      <c r="M66" s="63"/>
      <c r="AA66" s="68">
        <f t="shared" si="0"/>
        <v>0</v>
      </c>
      <c r="AB66" s="68">
        <f t="shared" si="1"/>
        <v>0</v>
      </c>
      <c r="AC66" s="68">
        <f t="shared" si="2"/>
        <v>0</v>
      </c>
    </row>
    <row r="67" spans="1:29">
      <c r="A67" s="58">
        <v>6.4</v>
      </c>
      <c r="B67" s="59" t="s">
        <v>148</v>
      </c>
      <c r="C67" s="80"/>
      <c r="D67" s="65"/>
      <c r="E67" s="65"/>
      <c r="F67" s="62">
        <v>32</v>
      </c>
      <c r="G67" s="62">
        <v>64</v>
      </c>
      <c r="H67" s="62" t="s">
        <v>80</v>
      </c>
      <c r="I67" s="34">
        <f>SUM(D67*F67)</f>
        <v>0</v>
      </c>
      <c r="J67" s="34">
        <f>SUM(E67*F67)</f>
        <v>0</v>
      </c>
      <c r="K67" s="71">
        <f>SUM(I67:J67)</f>
        <v>0</v>
      </c>
      <c r="L67" s="68">
        <f>IF(K67&gt;=G67,G67,K67)</f>
        <v>0</v>
      </c>
      <c r="M67" s="63"/>
      <c r="AA67" s="68">
        <f t="shared" si="0"/>
        <v>0</v>
      </c>
      <c r="AB67" s="68">
        <f t="shared" si="1"/>
        <v>0</v>
      </c>
      <c r="AC67" s="68">
        <f t="shared" si="2"/>
        <v>0</v>
      </c>
    </row>
    <row r="68" spans="1:29" ht="10.5" customHeight="1">
      <c r="A68" s="58">
        <v>6.5</v>
      </c>
      <c r="B68" s="59" t="s">
        <v>149</v>
      </c>
      <c r="C68" s="80"/>
      <c r="D68" s="65"/>
      <c r="E68" s="65"/>
      <c r="F68" s="62">
        <v>40</v>
      </c>
      <c r="G68" s="62">
        <v>64</v>
      </c>
      <c r="H68" s="62" t="s">
        <v>80</v>
      </c>
      <c r="I68" s="34">
        <f>SUM(D68*F68)</f>
        <v>0</v>
      </c>
      <c r="J68" s="34">
        <f>SUM(E68*F68)</f>
        <v>0</v>
      </c>
      <c r="K68" s="71">
        <f>SUM(I68:J68)</f>
        <v>0</v>
      </c>
      <c r="L68" s="68">
        <f>IF(K68&gt;=G68,G68,K68)</f>
        <v>0</v>
      </c>
      <c r="M68" s="63"/>
      <c r="AA68" s="68">
        <f t="shared" si="0"/>
        <v>0</v>
      </c>
      <c r="AB68" s="68">
        <f t="shared" si="1"/>
        <v>0</v>
      </c>
      <c r="AC68" s="68">
        <f t="shared" si="2"/>
        <v>0</v>
      </c>
    </row>
    <row r="69" spans="1:29" ht="10.5" customHeight="1">
      <c r="A69" s="58"/>
      <c r="B69" s="59"/>
      <c r="C69" s="60"/>
      <c r="D69" s="61" t="s">
        <v>100</v>
      </c>
      <c r="E69" s="61"/>
      <c r="F69" s="62"/>
      <c r="G69" s="62"/>
      <c r="H69" s="62"/>
      <c r="I69" s="34"/>
      <c r="J69" s="34"/>
      <c r="K69" s="34"/>
      <c r="L69" s="34"/>
      <c r="M69" s="63"/>
      <c r="AA69" s="68" t="str">
        <f t="shared" si="0"/>
        <v/>
      </c>
      <c r="AB69" s="68" t="str">
        <f t="shared" si="1"/>
        <v/>
      </c>
      <c r="AC69" s="68" t="str">
        <f t="shared" si="2"/>
        <v/>
      </c>
    </row>
    <row r="70" spans="1:29">
      <c r="A70" s="58"/>
      <c r="B70" s="59"/>
      <c r="C70" s="60"/>
      <c r="D70" s="61"/>
      <c r="E70" s="61"/>
      <c r="F70" s="62"/>
      <c r="G70" s="62"/>
      <c r="H70" s="62"/>
      <c r="I70" s="34"/>
      <c r="J70" s="34"/>
      <c r="K70" s="34"/>
      <c r="L70" s="35"/>
      <c r="M70" s="63"/>
      <c r="AA70" s="68" t="str">
        <f t="shared" si="0"/>
        <v/>
      </c>
      <c r="AB70" s="68" t="str">
        <f t="shared" si="1"/>
        <v/>
      </c>
      <c r="AC70" s="68" t="str">
        <f t="shared" si="2"/>
        <v/>
      </c>
    </row>
    <row r="71" spans="1:29" ht="73.5">
      <c r="A71" s="58">
        <v>7</v>
      </c>
      <c r="B71" s="74" t="s">
        <v>165</v>
      </c>
      <c r="C71" s="78"/>
      <c r="D71" s="79"/>
      <c r="E71" s="79"/>
      <c r="F71" s="62"/>
      <c r="G71" s="62"/>
      <c r="H71" s="62"/>
      <c r="I71" s="34"/>
      <c r="J71" s="34"/>
      <c r="K71" s="34"/>
      <c r="L71" s="35"/>
      <c r="M71" s="63"/>
      <c r="AA71" s="68" t="str">
        <f t="shared" si="0"/>
        <v/>
      </c>
      <c r="AB71" s="68" t="str">
        <f t="shared" si="1"/>
        <v/>
      </c>
      <c r="AC71" s="68" t="str">
        <f t="shared" si="2"/>
        <v/>
      </c>
    </row>
    <row r="72" spans="1:29">
      <c r="A72" s="58">
        <v>7.1</v>
      </c>
      <c r="B72" s="59" t="s">
        <v>145</v>
      </c>
      <c r="C72" s="80"/>
      <c r="D72" s="65"/>
      <c r="E72" s="65"/>
      <c r="F72" s="62">
        <v>2</v>
      </c>
      <c r="G72" s="62">
        <v>8</v>
      </c>
      <c r="H72" s="62" t="s">
        <v>88</v>
      </c>
      <c r="I72" s="34">
        <f>SUM(D72*F72)</f>
        <v>0</v>
      </c>
      <c r="J72" s="34">
        <f>SUM(E72*F72)</f>
        <v>0</v>
      </c>
      <c r="K72" s="71">
        <f>SUM(I72:J72)</f>
        <v>0</v>
      </c>
      <c r="L72" s="68">
        <f>IF(K72&gt;=G72,G72,K72)</f>
        <v>0</v>
      </c>
      <c r="M72" s="63"/>
      <c r="AA72" s="68">
        <f t="shared" si="0"/>
        <v>0</v>
      </c>
      <c r="AB72" s="68">
        <f t="shared" si="1"/>
        <v>0</v>
      </c>
      <c r="AC72" s="68">
        <f t="shared" si="2"/>
        <v>0</v>
      </c>
    </row>
    <row r="73" spans="1:29">
      <c r="A73" s="58">
        <v>7.2</v>
      </c>
      <c r="B73" s="59" t="s">
        <v>146</v>
      </c>
      <c r="C73" s="80"/>
      <c r="D73" s="65"/>
      <c r="E73" s="65"/>
      <c r="F73" s="62">
        <v>4</v>
      </c>
      <c r="G73" s="62">
        <v>8</v>
      </c>
      <c r="H73" s="62" t="s">
        <v>88</v>
      </c>
      <c r="I73" s="34">
        <f>SUM(D73*F73)</f>
        <v>0</v>
      </c>
      <c r="J73" s="34">
        <f>SUM(E73*F73)</f>
        <v>0</v>
      </c>
      <c r="K73" s="71">
        <f>SUM(I73:J73)</f>
        <v>0</v>
      </c>
      <c r="L73" s="68">
        <f>IF(K73&gt;=G73,G73,K73)</f>
        <v>0</v>
      </c>
      <c r="M73" s="63"/>
      <c r="AA73" s="68">
        <f t="shared" si="0"/>
        <v>0</v>
      </c>
      <c r="AB73" s="68">
        <f t="shared" si="1"/>
        <v>0</v>
      </c>
      <c r="AC73" s="68">
        <f t="shared" si="2"/>
        <v>0</v>
      </c>
    </row>
    <row r="74" spans="1:29">
      <c r="A74" s="58">
        <v>7.3</v>
      </c>
      <c r="B74" s="59" t="s">
        <v>147</v>
      </c>
      <c r="C74" s="80"/>
      <c r="D74" s="65"/>
      <c r="E74" s="65"/>
      <c r="F74" s="62">
        <v>6</v>
      </c>
      <c r="G74" s="62">
        <v>12</v>
      </c>
      <c r="H74" s="62" t="s">
        <v>88</v>
      </c>
      <c r="I74" s="34">
        <f>SUM(D74*F74)</f>
        <v>0</v>
      </c>
      <c r="J74" s="34">
        <f>SUM(E74*F74)</f>
        <v>0</v>
      </c>
      <c r="K74" s="71">
        <f>SUM(I74:J74)</f>
        <v>0</v>
      </c>
      <c r="L74" s="68">
        <f>IF(K74&gt;=G74,G74,K74)</f>
        <v>0</v>
      </c>
      <c r="M74" s="63"/>
      <c r="AA74" s="68">
        <f t="shared" si="0"/>
        <v>0</v>
      </c>
      <c r="AB74" s="68">
        <f t="shared" si="1"/>
        <v>0</v>
      </c>
      <c r="AC74" s="68">
        <f t="shared" si="2"/>
        <v>0</v>
      </c>
    </row>
    <row r="75" spans="1:29">
      <c r="A75" s="58">
        <v>7.4</v>
      </c>
      <c r="B75" s="59" t="s">
        <v>148</v>
      </c>
      <c r="C75" s="80"/>
      <c r="D75" s="65"/>
      <c r="E75" s="65"/>
      <c r="F75" s="62">
        <v>8</v>
      </c>
      <c r="G75" s="62">
        <v>16</v>
      </c>
      <c r="H75" s="62" t="s">
        <v>88</v>
      </c>
      <c r="I75" s="34">
        <f>SUM(D75*F75)</f>
        <v>0</v>
      </c>
      <c r="J75" s="34">
        <f>SUM(E75*F75)</f>
        <v>0</v>
      </c>
      <c r="K75" s="71">
        <f>SUM(I75:J75)</f>
        <v>0</v>
      </c>
      <c r="L75" s="68">
        <f>IF(K75&gt;=G75,G75,K75)</f>
        <v>0</v>
      </c>
      <c r="M75" s="63"/>
      <c r="AA75" s="68">
        <f t="shared" si="0"/>
        <v>0</v>
      </c>
      <c r="AB75" s="68">
        <f t="shared" si="1"/>
        <v>0</v>
      </c>
      <c r="AC75" s="68">
        <f t="shared" si="2"/>
        <v>0</v>
      </c>
    </row>
    <row r="76" spans="1:29" ht="10.5" customHeight="1">
      <c r="A76" s="58">
        <v>7.5</v>
      </c>
      <c r="B76" s="59" t="s">
        <v>149</v>
      </c>
      <c r="C76" s="80"/>
      <c r="D76" s="65"/>
      <c r="E76" s="65"/>
      <c r="F76" s="62">
        <v>10</v>
      </c>
      <c r="G76" s="62">
        <v>20</v>
      </c>
      <c r="H76" s="62" t="s">
        <v>88</v>
      </c>
      <c r="I76" s="34">
        <f>SUM(D76*F76)</f>
        <v>0</v>
      </c>
      <c r="J76" s="34">
        <f>SUM(E76*F76)</f>
        <v>0</v>
      </c>
      <c r="K76" s="71">
        <f>SUM(I76:J76)</f>
        <v>0</v>
      </c>
      <c r="L76" s="68">
        <f>IF(K76&gt;=G76,G76,K76)</f>
        <v>0</v>
      </c>
      <c r="M76" s="63"/>
      <c r="AA76" s="68">
        <f t="shared" si="0"/>
        <v>0</v>
      </c>
      <c r="AB76" s="68">
        <f t="shared" si="1"/>
        <v>0</v>
      </c>
      <c r="AC76" s="68">
        <f t="shared" si="2"/>
        <v>0</v>
      </c>
    </row>
    <row r="77" spans="1:29">
      <c r="A77" s="58"/>
      <c r="B77" s="59"/>
      <c r="C77" s="60"/>
      <c r="D77" s="61"/>
      <c r="E77" s="61"/>
      <c r="F77" s="62"/>
      <c r="G77" s="62"/>
      <c r="H77" s="62"/>
      <c r="I77" s="34"/>
      <c r="J77" s="34"/>
      <c r="K77" s="34"/>
      <c r="L77" s="34"/>
      <c r="M77" s="63"/>
      <c r="AA77" s="68" t="str">
        <f t="shared" si="0"/>
        <v/>
      </c>
      <c r="AB77" s="68" t="str">
        <f t="shared" si="1"/>
        <v/>
      </c>
      <c r="AC77" s="68" t="str">
        <f t="shared" si="2"/>
        <v/>
      </c>
    </row>
    <row r="78" spans="1:29">
      <c r="A78" s="58"/>
      <c r="B78" s="59"/>
      <c r="C78" s="60"/>
      <c r="D78" s="61"/>
      <c r="E78" s="61"/>
      <c r="F78" s="62"/>
      <c r="G78" s="62"/>
      <c r="H78" s="62"/>
      <c r="I78" s="34"/>
      <c r="J78" s="34"/>
      <c r="K78" s="34"/>
      <c r="L78" s="35"/>
      <c r="M78" s="63"/>
      <c r="AA78" s="68" t="str">
        <f t="shared" si="0"/>
        <v/>
      </c>
      <c r="AB78" s="68" t="str">
        <f t="shared" si="1"/>
        <v/>
      </c>
      <c r="AC78" s="68" t="str">
        <f t="shared" si="2"/>
        <v/>
      </c>
    </row>
    <row r="79" spans="1:29" ht="52.5">
      <c r="A79" s="58">
        <v>8</v>
      </c>
      <c r="B79" s="74" t="s">
        <v>166</v>
      </c>
      <c r="C79" s="78"/>
      <c r="D79" s="79"/>
      <c r="E79" s="79"/>
      <c r="F79" s="62"/>
      <c r="G79" s="62"/>
      <c r="H79" s="62"/>
      <c r="I79" s="34"/>
      <c r="J79" s="34"/>
      <c r="K79" s="34"/>
      <c r="L79" s="35"/>
      <c r="M79" s="63"/>
      <c r="AA79" s="68" t="str">
        <f t="shared" si="0"/>
        <v/>
      </c>
      <c r="AB79" s="68" t="str">
        <f t="shared" si="1"/>
        <v/>
      </c>
      <c r="AC79" s="68" t="str">
        <f t="shared" si="2"/>
        <v/>
      </c>
    </row>
    <row r="80" spans="1:29">
      <c r="A80" s="58">
        <v>8.1</v>
      </c>
      <c r="B80" s="59" t="s">
        <v>1</v>
      </c>
      <c r="C80" s="80"/>
      <c r="D80" s="65"/>
      <c r="E80" s="65"/>
      <c r="F80" s="62">
        <v>2</v>
      </c>
      <c r="G80" s="62">
        <v>4</v>
      </c>
      <c r="H80" s="62" t="s">
        <v>80</v>
      </c>
      <c r="I80" s="34">
        <f>SUM(D80*F80)</f>
        <v>0</v>
      </c>
      <c r="J80" s="34">
        <f>SUM(E80*F80)</f>
        <v>0</v>
      </c>
      <c r="K80" s="71">
        <f>SUM(I80:J80)</f>
        <v>0</v>
      </c>
      <c r="L80" s="68">
        <f>IF(K80&gt;=G80,G80,K80)</f>
        <v>0</v>
      </c>
      <c r="M80" s="63"/>
      <c r="AA80" s="68">
        <f t="shared" ref="AA80:AA143" si="4">IF(ISBLANK($L80),"",IF(ISNUMBER($L80),IF($H80="A",$L80,0),""))</f>
        <v>0</v>
      </c>
      <c r="AB80" s="68">
        <f t="shared" ref="AB80:AB143" si="5">IF(ISBLANK($L80),"",IF(ISNUMBER($L80),IF($H80="B",$L80,0),""))</f>
        <v>0</v>
      </c>
      <c r="AC80" s="68">
        <f t="shared" ref="AC80:AC143" si="6">IF(ISBLANK($L80),"",IF(ISNUMBER($L80),IF($H80="C",$L80,0),""))</f>
        <v>0</v>
      </c>
    </row>
    <row r="81" spans="1:29">
      <c r="A81" s="58">
        <v>8.1999999999999993</v>
      </c>
      <c r="B81" s="59" t="s">
        <v>0</v>
      </c>
      <c r="C81" s="80"/>
      <c r="D81" s="65"/>
      <c r="E81" s="65"/>
      <c r="F81" s="62">
        <v>3</v>
      </c>
      <c r="G81" s="62">
        <v>6</v>
      </c>
      <c r="H81" s="62" t="s">
        <v>80</v>
      </c>
      <c r="I81" s="34">
        <f>SUM(D81*F81)</f>
        <v>0</v>
      </c>
      <c r="J81" s="34">
        <f>SUM(E81*F81)</f>
        <v>0</v>
      </c>
      <c r="K81" s="71">
        <f>SUM(I81:J81)</f>
        <v>0</v>
      </c>
      <c r="L81" s="68">
        <f>IF(K81&gt;=G81,G81,K81)</f>
        <v>0</v>
      </c>
      <c r="M81" s="63"/>
      <c r="AA81" s="68">
        <f t="shared" si="4"/>
        <v>0</v>
      </c>
      <c r="AB81" s="68">
        <f t="shared" si="5"/>
        <v>0</v>
      </c>
      <c r="AC81" s="68">
        <f t="shared" si="6"/>
        <v>0</v>
      </c>
    </row>
    <row r="82" spans="1:29">
      <c r="A82" s="58">
        <v>8.3000000000000007</v>
      </c>
      <c r="B82" s="59" t="s">
        <v>2</v>
      </c>
      <c r="C82" s="80"/>
      <c r="D82" s="65"/>
      <c r="E82" s="65"/>
      <c r="F82" s="62">
        <v>4</v>
      </c>
      <c r="G82" s="62">
        <v>8</v>
      </c>
      <c r="H82" s="62" t="s">
        <v>80</v>
      </c>
      <c r="I82" s="34">
        <f>SUM(D82*F82)</f>
        <v>0</v>
      </c>
      <c r="J82" s="34">
        <f>SUM(E82*F82)</f>
        <v>0</v>
      </c>
      <c r="K82" s="71">
        <f>SUM(I82:J82)</f>
        <v>0</v>
      </c>
      <c r="L82" s="68">
        <f>IF(K82&gt;=G82,G82,K82)</f>
        <v>0</v>
      </c>
      <c r="M82" s="63"/>
      <c r="AA82" s="68">
        <f t="shared" si="4"/>
        <v>0</v>
      </c>
      <c r="AB82" s="68">
        <f t="shared" si="5"/>
        <v>0</v>
      </c>
      <c r="AC82" s="68">
        <f t="shared" si="6"/>
        <v>0</v>
      </c>
    </row>
    <row r="83" spans="1:29">
      <c r="A83" s="58">
        <v>8.4</v>
      </c>
      <c r="B83" s="59" t="s">
        <v>3</v>
      </c>
      <c r="C83" s="80"/>
      <c r="D83" s="65"/>
      <c r="E83" s="65"/>
      <c r="F83" s="62">
        <v>5</v>
      </c>
      <c r="G83" s="62">
        <v>10</v>
      </c>
      <c r="H83" s="62" t="s">
        <v>80</v>
      </c>
      <c r="I83" s="34">
        <f>SUM(D83*F83)</f>
        <v>0</v>
      </c>
      <c r="J83" s="34">
        <f>SUM(E83*F83)</f>
        <v>0</v>
      </c>
      <c r="K83" s="71">
        <f>SUM(I83:J83)</f>
        <v>0</v>
      </c>
      <c r="L83" s="68">
        <f>IF(K83&gt;=G83,G83,K83)</f>
        <v>0</v>
      </c>
      <c r="M83" s="63"/>
      <c r="AA83" s="68">
        <f t="shared" si="4"/>
        <v>0</v>
      </c>
      <c r="AB83" s="68">
        <f t="shared" si="5"/>
        <v>0</v>
      </c>
      <c r="AC83" s="68">
        <f t="shared" si="6"/>
        <v>0</v>
      </c>
    </row>
    <row r="84" spans="1:29" ht="11.25" thickBot="1">
      <c r="A84" s="58"/>
      <c r="B84" s="59"/>
      <c r="C84" s="72"/>
      <c r="D84" s="73"/>
      <c r="E84" s="73"/>
      <c r="F84" s="62"/>
      <c r="G84" s="62"/>
      <c r="H84" s="62"/>
      <c r="I84" s="34"/>
      <c r="J84" s="34"/>
      <c r="K84" s="34"/>
      <c r="L84" s="34"/>
      <c r="M84" s="63"/>
      <c r="AA84" s="68" t="str">
        <f t="shared" si="4"/>
        <v/>
      </c>
      <c r="AB84" s="68" t="str">
        <f t="shared" si="5"/>
        <v/>
      </c>
      <c r="AC84" s="68" t="str">
        <f t="shared" si="6"/>
        <v/>
      </c>
    </row>
    <row r="85" spans="1:29" s="57" customFormat="1" ht="63.75" customHeight="1" thickBot="1">
      <c r="A85" s="52" t="s">
        <v>78</v>
      </c>
      <c r="B85" s="53" t="s">
        <v>126</v>
      </c>
      <c r="C85" s="54" t="s">
        <v>127</v>
      </c>
      <c r="D85" s="54" t="str">
        <f>"A"&amp;$F$4&amp;" entrer le nombre total d'allocutions"</f>
        <v>A&lt;yyyy&gt; entrer le nombre total d'allocutions</v>
      </c>
      <c r="E85" s="54" t="str">
        <f>"A"&amp;$H$4&amp;" entrer le E84nombre total d'allocutions"</f>
        <v>A&lt;yyyy&gt; entrer le E84nombre total d'allocutions</v>
      </c>
      <c r="F85" s="53" t="s">
        <v>135</v>
      </c>
      <c r="G85" s="53" t="s">
        <v>129</v>
      </c>
      <c r="H85" s="53" t="s">
        <v>130</v>
      </c>
      <c r="I85" s="53" t="str">
        <f>"A"&amp;$F$4&amp;" crédits"</f>
        <v>A&lt;yyyy&gt; crédits</v>
      </c>
      <c r="J85" s="53" t="str">
        <f>"A"&amp;$F$4&amp;" crédits"</f>
        <v>A&lt;yyyy&gt; crédits</v>
      </c>
      <c r="K85" s="55" t="s">
        <v>131</v>
      </c>
      <c r="L85" s="53" t="s">
        <v>132</v>
      </c>
      <c r="M85" s="56"/>
      <c r="AA85" s="68" t="str">
        <f t="shared" si="4"/>
        <v/>
      </c>
      <c r="AB85" s="68" t="str">
        <f t="shared" si="5"/>
        <v/>
      </c>
      <c r="AC85" s="68" t="str">
        <f t="shared" si="6"/>
        <v/>
      </c>
    </row>
    <row r="86" spans="1:29" ht="52.5">
      <c r="A86" s="58">
        <v>9</v>
      </c>
      <c r="B86" s="74" t="s">
        <v>167</v>
      </c>
      <c r="C86" s="78"/>
      <c r="D86" s="79"/>
      <c r="E86" s="79"/>
      <c r="F86" s="62"/>
      <c r="G86" s="62"/>
      <c r="H86" s="62"/>
      <c r="I86" s="34"/>
      <c r="J86" s="34"/>
      <c r="K86" s="34"/>
      <c r="L86" s="35"/>
      <c r="M86" s="63"/>
      <c r="AA86" s="68" t="str">
        <f t="shared" si="4"/>
        <v/>
      </c>
      <c r="AB86" s="68" t="str">
        <f t="shared" si="5"/>
        <v/>
      </c>
      <c r="AC86" s="68" t="str">
        <f t="shared" si="6"/>
        <v/>
      </c>
    </row>
    <row r="87" spans="1:29" ht="21">
      <c r="A87" s="58">
        <v>9.1</v>
      </c>
      <c r="B87" s="59" t="s">
        <v>4</v>
      </c>
      <c r="C87" s="80"/>
      <c r="D87" s="65"/>
      <c r="E87" s="65"/>
      <c r="F87" s="62">
        <v>2</v>
      </c>
      <c r="G87" s="62">
        <v>12</v>
      </c>
      <c r="H87" s="62" t="s">
        <v>80</v>
      </c>
      <c r="I87" s="34">
        <f>SUM(D87*F87)</f>
        <v>0</v>
      </c>
      <c r="J87" s="34">
        <f>SUM(E87*F87)</f>
        <v>0</v>
      </c>
      <c r="K87" s="71">
        <f>SUM(I87:J87)</f>
        <v>0</v>
      </c>
      <c r="L87" s="68">
        <f>IF(K87&gt;=G87,G87,K87)</f>
        <v>0</v>
      </c>
      <c r="M87" s="63"/>
      <c r="AA87" s="68">
        <f t="shared" si="4"/>
        <v>0</v>
      </c>
      <c r="AB87" s="68">
        <f t="shared" si="5"/>
        <v>0</v>
      </c>
      <c r="AC87" s="68">
        <f t="shared" si="6"/>
        <v>0</v>
      </c>
    </row>
    <row r="88" spans="1:29" ht="21">
      <c r="A88" s="58">
        <v>9.1999999999999993</v>
      </c>
      <c r="B88" s="59" t="s">
        <v>5</v>
      </c>
      <c r="C88" s="80"/>
      <c r="D88" s="65"/>
      <c r="E88" s="65"/>
      <c r="F88" s="62">
        <v>6</v>
      </c>
      <c r="G88" s="62">
        <v>30</v>
      </c>
      <c r="H88" s="62" t="s">
        <v>80</v>
      </c>
      <c r="I88" s="34">
        <f>SUM(D88*F88)</f>
        <v>0</v>
      </c>
      <c r="J88" s="34">
        <f>SUM(E88*F88)</f>
        <v>0</v>
      </c>
      <c r="K88" s="71">
        <f>SUM(I88:J88)</f>
        <v>0</v>
      </c>
      <c r="L88" s="68">
        <f>IF(K88&gt;=G88,G88,K88)</f>
        <v>0</v>
      </c>
      <c r="M88" s="63"/>
      <c r="AA88" s="68">
        <f t="shared" si="4"/>
        <v>0</v>
      </c>
      <c r="AB88" s="68">
        <f t="shared" si="5"/>
        <v>0</v>
      </c>
      <c r="AC88" s="68">
        <f t="shared" si="6"/>
        <v>0</v>
      </c>
    </row>
    <row r="89" spans="1:29">
      <c r="A89" s="58"/>
      <c r="B89" s="59"/>
      <c r="C89" s="60"/>
      <c r="D89" s="61"/>
      <c r="E89" s="61"/>
      <c r="F89" s="62"/>
      <c r="G89" s="62"/>
      <c r="H89" s="62"/>
      <c r="I89" s="34"/>
      <c r="J89" s="34"/>
      <c r="K89" s="34"/>
      <c r="L89" s="81"/>
      <c r="M89" s="63"/>
      <c r="AA89" s="68" t="str">
        <f t="shared" si="4"/>
        <v/>
      </c>
      <c r="AB89" s="68" t="str">
        <f t="shared" si="5"/>
        <v/>
      </c>
      <c r="AC89" s="68" t="str">
        <f t="shared" si="6"/>
        <v/>
      </c>
    </row>
    <row r="90" spans="1:29" ht="52.5">
      <c r="A90" s="58">
        <v>10</v>
      </c>
      <c r="B90" s="74" t="s">
        <v>168</v>
      </c>
      <c r="C90" s="78"/>
      <c r="D90" s="79"/>
      <c r="E90" s="79"/>
      <c r="F90" s="62"/>
      <c r="G90" s="62"/>
      <c r="H90" s="62"/>
      <c r="I90" s="34"/>
      <c r="J90" s="34"/>
      <c r="K90" s="34"/>
      <c r="L90" s="35"/>
      <c r="M90" s="63"/>
      <c r="AA90" s="68" t="str">
        <f t="shared" si="4"/>
        <v/>
      </c>
      <c r="AB90" s="68" t="str">
        <f t="shared" si="5"/>
        <v/>
      </c>
      <c r="AC90" s="68" t="str">
        <f t="shared" si="6"/>
        <v/>
      </c>
    </row>
    <row r="91" spans="1:29" ht="12.75" customHeight="1">
      <c r="A91" s="58">
        <v>10.1</v>
      </c>
      <c r="B91" s="59" t="s">
        <v>6</v>
      </c>
      <c r="C91" s="80"/>
      <c r="D91" s="65"/>
      <c r="E91" s="65"/>
      <c r="F91" s="90">
        <v>1</v>
      </c>
      <c r="G91" s="90">
        <v>6</v>
      </c>
      <c r="H91" s="90" t="s">
        <v>88</v>
      </c>
      <c r="I91" s="34">
        <f>SUM(D91*F91)</f>
        <v>0</v>
      </c>
      <c r="J91" s="34">
        <f>SUM(E91*F91)</f>
        <v>0</v>
      </c>
      <c r="K91" s="71">
        <f>SUM(I91:J91)</f>
        <v>0</v>
      </c>
      <c r="L91" s="68">
        <f>IF(K91&gt;=G91,G91,K91)</f>
        <v>0</v>
      </c>
      <c r="M91" s="63"/>
      <c r="AA91" s="68">
        <f t="shared" si="4"/>
        <v>0</v>
      </c>
      <c r="AB91" s="68">
        <f t="shared" si="5"/>
        <v>0</v>
      </c>
      <c r="AC91" s="68">
        <f t="shared" si="6"/>
        <v>0</v>
      </c>
    </row>
    <row r="92" spans="1:29" ht="21">
      <c r="A92" s="58">
        <v>10.199999999999999</v>
      </c>
      <c r="B92" s="59" t="s">
        <v>5</v>
      </c>
      <c r="C92" s="80"/>
      <c r="D92" s="65"/>
      <c r="E92" s="65"/>
      <c r="F92" s="62">
        <v>2</v>
      </c>
      <c r="G92" s="62">
        <v>10</v>
      </c>
      <c r="H92" s="62" t="s">
        <v>88</v>
      </c>
      <c r="I92" s="34">
        <f>SUM(D92*F92)</f>
        <v>0</v>
      </c>
      <c r="J92" s="34">
        <f>SUM(E92*F92)</f>
        <v>0</v>
      </c>
      <c r="K92" s="71">
        <f>SUM(I92:J92)</f>
        <v>0</v>
      </c>
      <c r="L92" s="68">
        <f>IF(K92&gt;=G92,G92,K92)</f>
        <v>0</v>
      </c>
      <c r="M92" s="63"/>
      <c r="AA92" s="68">
        <f t="shared" si="4"/>
        <v>0</v>
      </c>
      <c r="AB92" s="68">
        <f t="shared" si="5"/>
        <v>0</v>
      </c>
      <c r="AC92" s="68">
        <f t="shared" si="6"/>
        <v>0</v>
      </c>
    </row>
    <row r="93" spans="1:29" ht="11.25" thickBot="1">
      <c r="A93" s="58"/>
      <c r="B93" s="59"/>
      <c r="C93" s="60"/>
      <c r="D93" s="61"/>
      <c r="E93" s="61"/>
      <c r="F93" s="62"/>
      <c r="G93" s="62"/>
      <c r="H93" s="62"/>
      <c r="I93" s="34"/>
      <c r="J93" s="34"/>
      <c r="K93" s="34"/>
      <c r="L93" s="81"/>
      <c r="M93" s="63"/>
      <c r="AA93" s="68" t="str">
        <f t="shared" si="4"/>
        <v/>
      </c>
      <c r="AB93" s="68" t="str">
        <f t="shared" si="5"/>
        <v/>
      </c>
      <c r="AC93" s="68" t="str">
        <f t="shared" si="6"/>
        <v/>
      </c>
    </row>
    <row r="94" spans="1:29" s="57" customFormat="1" ht="60.75" customHeight="1" thickBot="1">
      <c r="A94" s="52" t="s">
        <v>78</v>
      </c>
      <c r="B94" s="53" t="s">
        <v>126</v>
      </c>
      <c r="C94" s="54" t="s">
        <v>127</v>
      </c>
      <c r="D94" s="54" t="str">
        <f>"A"&amp;$F$4&amp;" entrer le nombre total de publications"</f>
        <v>A&lt;yyyy&gt; entrer le nombre total de publications</v>
      </c>
      <c r="E94" s="54" t="str">
        <f>"A"&amp;$H$4&amp;" entrer le nombre total de publications"</f>
        <v>A&lt;yyyy&gt; entrer le nombre total de publications</v>
      </c>
      <c r="F94" s="53" t="s">
        <v>135</v>
      </c>
      <c r="G94" s="53" t="s">
        <v>129</v>
      </c>
      <c r="H94" s="53" t="s">
        <v>130</v>
      </c>
      <c r="I94" s="53" t="str">
        <f>"A"&amp;$F$4&amp;" crédits"</f>
        <v>A&lt;yyyy&gt; crédits</v>
      </c>
      <c r="J94" s="53" t="str">
        <f>"A"&amp;$F$4&amp;" crédits"</f>
        <v>A&lt;yyyy&gt; crédits</v>
      </c>
      <c r="K94" s="55" t="s">
        <v>131</v>
      </c>
      <c r="L94" s="53" t="s">
        <v>132</v>
      </c>
      <c r="M94" s="56"/>
      <c r="AA94" s="68" t="str">
        <f t="shared" si="4"/>
        <v/>
      </c>
      <c r="AB94" s="68" t="str">
        <f t="shared" si="5"/>
        <v/>
      </c>
      <c r="AC94" s="68" t="str">
        <f t="shared" si="6"/>
        <v/>
      </c>
    </row>
    <row r="95" spans="1:29" ht="42">
      <c r="A95" s="58">
        <v>11</v>
      </c>
      <c r="B95" s="74" t="s">
        <v>169</v>
      </c>
      <c r="C95" s="78"/>
      <c r="D95" s="79"/>
      <c r="E95" s="79"/>
      <c r="F95" s="62"/>
      <c r="G95" s="62"/>
      <c r="H95" s="62"/>
      <c r="I95" s="34"/>
      <c r="J95" s="34"/>
      <c r="K95" s="34"/>
      <c r="L95" s="35"/>
      <c r="M95" s="63"/>
      <c r="AA95" s="68" t="str">
        <f t="shared" si="4"/>
        <v/>
      </c>
      <c r="AB95" s="68" t="str">
        <f t="shared" si="5"/>
        <v/>
      </c>
      <c r="AC95" s="68" t="str">
        <f t="shared" si="6"/>
        <v/>
      </c>
    </row>
    <row r="96" spans="1:29">
      <c r="A96" s="58">
        <v>11.1</v>
      </c>
      <c r="B96" s="59" t="s">
        <v>7</v>
      </c>
      <c r="C96" s="80"/>
      <c r="D96" s="65"/>
      <c r="E96" s="65"/>
      <c r="F96" s="62">
        <v>1</v>
      </c>
      <c r="G96" s="62">
        <v>8</v>
      </c>
      <c r="H96" s="62" t="s">
        <v>80</v>
      </c>
      <c r="I96" s="34">
        <f>SUM(D96*F96)</f>
        <v>0</v>
      </c>
      <c r="J96" s="34">
        <f>SUM(E96*F96)</f>
        <v>0</v>
      </c>
      <c r="K96" s="71">
        <f>SUM(I96:J96)</f>
        <v>0</v>
      </c>
      <c r="L96" s="68">
        <f>IF(K96&gt;=G96,G96,K96)</f>
        <v>0</v>
      </c>
      <c r="M96" s="63"/>
      <c r="AA96" s="68">
        <f t="shared" si="4"/>
        <v>0</v>
      </c>
      <c r="AB96" s="68">
        <f t="shared" si="5"/>
        <v>0</v>
      </c>
      <c r="AC96" s="68">
        <f t="shared" si="6"/>
        <v>0</v>
      </c>
    </row>
    <row r="97" spans="1:29">
      <c r="A97" s="58">
        <v>11.2</v>
      </c>
      <c r="B97" s="59" t="s">
        <v>8</v>
      </c>
      <c r="C97" s="80"/>
      <c r="D97" s="65"/>
      <c r="E97" s="65"/>
      <c r="F97" s="62">
        <v>2</v>
      </c>
      <c r="G97" s="62">
        <v>16</v>
      </c>
      <c r="H97" s="62" t="s">
        <v>80</v>
      </c>
      <c r="I97" s="34">
        <f>SUM(D97*F97)</f>
        <v>0</v>
      </c>
      <c r="J97" s="34">
        <f>SUM(E97*F97)</f>
        <v>0</v>
      </c>
      <c r="K97" s="71">
        <f>SUM(I97:J97)</f>
        <v>0</v>
      </c>
      <c r="L97" s="68">
        <f>IF(K97&gt;=G97,G97,K97)</f>
        <v>0</v>
      </c>
      <c r="M97" s="63"/>
      <c r="AA97" s="68">
        <f t="shared" si="4"/>
        <v>0</v>
      </c>
      <c r="AB97" s="68">
        <f t="shared" si="5"/>
        <v>0</v>
      </c>
      <c r="AC97" s="68">
        <f t="shared" si="6"/>
        <v>0</v>
      </c>
    </row>
    <row r="98" spans="1:29">
      <c r="A98" s="58">
        <v>11.3</v>
      </c>
      <c r="B98" s="59" t="s">
        <v>9</v>
      </c>
      <c r="C98" s="80"/>
      <c r="D98" s="65"/>
      <c r="E98" s="65"/>
      <c r="F98" s="62">
        <v>3</v>
      </c>
      <c r="G98" s="62">
        <v>20</v>
      </c>
      <c r="H98" s="62" t="s">
        <v>80</v>
      </c>
      <c r="I98" s="34">
        <f>SUM(D98*F98)</f>
        <v>0</v>
      </c>
      <c r="J98" s="34">
        <f>SUM(E98*F98)</f>
        <v>0</v>
      </c>
      <c r="K98" s="71">
        <f>SUM(I98:J98)</f>
        <v>0</v>
      </c>
      <c r="L98" s="68">
        <f>IF(K98&gt;=G98,G98,K98)</f>
        <v>0</v>
      </c>
      <c r="M98" s="63"/>
      <c r="AA98" s="68">
        <f t="shared" si="4"/>
        <v>0</v>
      </c>
      <c r="AB98" s="68">
        <f t="shared" si="5"/>
        <v>0</v>
      </c>
      <c r="AC98" s="68">
        <f t="shared" si="6"/>
        <v>0</v>
      </c>
    </row>
    <row r="99" spans="1:29" ht="11.25" thickBot="1">
      <c r="A99" s="58"/>
      <c r="B99" s="59"/>
      <c r="C99" s="60"/>
      <c r="D99" s="61"/>
      <c r="E99" s="61"/>
      <c r="F99" s="62"/>
      <c r="G99" s="62"/>
      <c r="H99" s="62"/>
      <c r="I99" s="34"/>
      <c r="J99" s="34"/>
      <c r="K99" s="34"/>
      <c r="L99" s="35"/>
      <c r="M99" s="63"/>
      <c r="AA99" s="68" t="str">
        <f t="shared" si="4"/>
        <v/>
      </c>
      <c r="AB99" s="68" t="str">
        <f t="shared" si="5"/>
        <v/>
      </c>
      <c r="AC99" s="68" t="str">
        <f t="shared" si="6"/>
        <v/>
      </c>
    </row>
    <row r="100" spans="1:29" s="57" customFormat="1" ht="60.75" customHeight="1" thickBot="1">
      <c r="A100" s="52" t="s">
        <v>78</v>
      </c>
      <c r="B100" s="53" t="s">
        <v>126</v>
      </c>
      <c r="C100" s="54" t="s">
        <v>127</v>
      </c>
      <c r="D100" s="54" t="str">
        <f>"A"&amp;$F$4&amp;" entrer le nombre total d'ateliers ou séminaires"</f>
        <v>A&lt;yyyy&gt; entrer le nombre total d'ateliers ou séminaires</v>
      </c>
      <c r="E100" s="54" t="str">
        <f>"A"&amp;$H$4&amp;" entrer le nombre total d'ateliers ou séminaires"</f>
        <v>A&lt;yyyy&gt; entrer le nombre total d'ateliers ou séminaires</v>
      </c>
      <c r="F100" s="53" t="s">
        <v>135</v>
      </c>
      <c r="G100" s="53" t="s">
        <v>129</v>
      </c>
      <c r="H100" s="53" t="s">
        <v>130</v>
      </c>
      <c r="I100" s="53" t="str">
        <f>"A"&amp;$F$4&amp;" crédits"</f>
        <v>A&lt;yyyy&gt; crédits</v>
      </c>
      <c r="J100" s="53" t="str">
        <f>"A"&amp;$F$4&amp;" crédits"</f>
        <v>A&lt;yyyy&gt; crédits</v>
      </c>
      <c r="K100" s="55" t="s">
        <v>131</v>
      </c>
      <c r="L100" s="53" t="s">
        <v>132</v>
      </c>
      <c r="M100" s="56"/>
      <c r="AA100" s="68" t="str">
        <f t="shared" si="4"/>
        <v/>
      </c>
      <c r="AB100" s="68" t="str">
        <f t="shared" si="5"/>
        <v/>
      </c>
      <c r="AC100" s="68" t="str">
        <f t="shared" si="6"/>
        <v/>
      </c>
    </row>
    <row r="101" spans="1:29" ht="42">
      <c r="A101" s="58">
        <v>12</v>
      </c>
      <c r="B101" s="74" t="s">
        <v>10</v>
      </c>
      <c r="C101" s="78"/>
      <c r="D101" s="79"/>
      <c r="E101" s="79"/>
      <c r="F101" s="62"/>
      <c r="G101" s="62"/>
      <c r="H101" s="62"/>
      <c r="I101" s="34"/>
      <c r="J101" s="34"/>
      <c r="K101" s="34"/>
      <c r="L101" s="35"/>
      <c r="M101" s="63"/>
      <c r="AA101" s="68" t="str">
        <f t="shared" si="4"/>
        <v/>
      </c>
      <c r="AB101" s="68" t="str">
        <f t="shared" si="5"/>
        <v/>
      </c>
      <c r="AC101" s="68" t="str">
        <f t="shared" si="6"/>
        <v/>
      </c>
    </row>
    <row r="102" spans="1:29">
      <c r="A102" s="58">
        <v>12.1</v>
      </c>
      <c r="B102" s="59" t="s">
        <v>11</v>
      </c>
      <c r="C102" s="80"/>
      <c r="D102" s="65"/>
      <c r="E102" s="65"/>
      <c r="F102" s="62">
        <v>1</v>
      </c>
      <c r="G102" s="62">
        <v>4</v>
      </c>
      <c r="H102" s="62" t="s">
        <v>88</v>
      </c>
      <c r="I102" s="34">
        <f>SUM(D102*F102)</f>
        <v>0</v>
      </c>
      <c r="J102" s="34">
        <f>SUM(E102*F102)</f>
        <v>0</v>
      </c>
      <c r="K102" s="71">
        <f>SUM(I102:J102)</f>
        <v>0</v>
      </c>
      <c r="L102" s="68">
        <f>IF(K102&gt;=G102,G102,K102)</f>
        <v>0</v>
      </c>
      <c r="M102" s="63"/>
      <c r="AA102" s="68">
        <f t="shared" si="4"/>
        <v>0</v>
      </c>
      <c r="AB102" s="68">
        <f t="shared" si="5"/>
        <v>0</v>
      </c>
      <c r="AC102" s="68">
        <f t="shared" si="6"/>
        <v>0</v>
      </c>
    </row>
    <row r="103" spans="1:29">
      <c r="A103" s="58">
        <v>12.2</v>
      </c>
      <c r="B103" s="59" t="s">
        <v>12</v>
      </c>
      <c r="C103" s="80"/>
      <c r="D103" s="65"/>
      <c r="E103" s="65"/>
      <c r="F103" s="62">
        <v>2</v>
      </c>
      <c r="G103" s="62">
        <v>8</v>
      </c>
      <c r="H103" s="62" t="s">
        <v>88</v>
      </c>
      <c r="I103" s="34">
        <f>SUM(D103*F103)</f>
        <v>0</v>
      </c>
      <c r="J103" s="34">
        <f>SUM(E103*F103)</f>
        <v>0</v>
      </c>
      <c r="K103" s="71">
        <f>SUM(I103:J103)</f>
        <v>0</v>
      </c>
      <c r="L103" s="68">
        <f>IF(K103&gt;=G103,G103,K103)</f>
        <v>0</v>
      </c>
      <c r="M103" s="63"/>
      <c r="AA103" s="68">
        <f t="shared" si="4"/>
        <v>0</v>
      </c>
      <c r="AB103" s="68">
        <f t="shared" si="5"/>
        <v>0</v>
      </c>
      <c r="AC103" s="68">
        <f t="shared" si="6"/>
        <v>0</v>
      </c>
    </row>
    <row r="104" spans="1:29">
      <c r="A104" s="58">
        <v>12.3</v>
      </c>
      <c r="B104" s="59" t="s">
        <v>13</v>
      </c>
      <c r="C104" s="80"/>
      <c r="D104" s="65"/>
      <c r="E104" s="65"/>
      <c r="F104" s="62">
        <v>5</v>
      </c>
      <c r="G104" s="62">
        <v>20</v>
      </c>
      <c r="H104" s="62" t="s">
        <v>88</v>
      </c>
      <c r="I104" s="34">
        <f>SUM(D104*F104)</f>
        <v>0</v>
      </c>
      <c r="J104" s="34">
        <f>SUM(E104*F104)</f>
        <v>0</v>
      </c>
      <c r="K104" s="71">
        <f>SUM(I104:J104)</f>
        <v>0</v>
      </c>
      <c r="L104" s="68">
        <f>IF(K104&gt;=G104,G104,K104)</f>
        <v>0</v>
      </c>
      <c r="M104" s="63"/>
      <c r="AA104" s="68">
        <f t="shared" si="4"/>
        <v>0</v>
      </c>
      <c r="AB104" s="68">
        <f t="shared" si="5"/>
        <v>0</v>
      </c>
      <c r="AC104" s="68">
        <f t="shared" si="6"/>
        <v>0</v>
      </c>
    </row>
    <row r="105" spans="1:29" ht="11.25" thickBot="1">
      <c r="A105" s="58"/>
      <c r="B105" s="59"/>
      <c r="C105" s="72"/>
      <c r="D105" s="73"/>
      <c r="E105" s="73"/>
      <c r="F105" s="62"/>
      <c r="G105" s="62"/>
      <c r="H105" s="62"/>
      <c r="I105" s="34"/>
      <c r="J105" s="34"/>
      <c r="K105" s="34"/>
      <c r="L105" s="35"/>
      <c r="M105" s="63"/>
      <c r="AA105" s="68" t="str">
        <f t="shared" si="4"/>
        <v/>
      </c>
      <c r="AB105" s="68" t="str">
        <f t="shared" si="5"/>
        <v/>
      </c>
      <c r="AC105" s="68" t="str">
        <f t="shared" si="6"/>
        <v/>
      </c>
    </row>
    <row r="106" spans="1:29" s="57" customFormat="1" ht="62.25" customHeight="1" thickBot="1">
      <c r="A106" s="52" t="s">
        <v>78</v>
      </c>
      <c r="B106" s="53" t="s">
        <v>126</v>
      </c>
      <c r="C106" s="54" t="s">
        <v>127</v>
      </c>
      <c r="D106" s="54" t="str">
        <f>"A"&amp;$F$4&amp;" entrer le nombre total de livres"</f>
        <v>A&lt;yyyy&gt; entrer le nombre total de livres</v>
      </c>
      <c r="E106" s="54" t="str">
        <f>"A"&amp;$H$4&amp;" entrer le nombre total de livres"</f>
        <v>A&lt;yyyy&gt; entrer le nombre total de livres</v>
      </c>
      <c r="F106" s="53" t="s">
        <v>16</v>
      </c>
      <c r="G106" s="53" t="s">
        <v>129</v>
      </c>
      <c r="H106" s="53" t="s">
        <v>130</v>
      </c>
      <c r="I106" s="53" t="str">
        <f>"A"&amp;$F$4&amp;" crédits"</f>
        <v>A&lt;yyyy&gt; crédits</v>
      </c>
      <c r="J106" s="53" t="str">
        <f>"A"&amp;$F$4&amp;" crédits"</f>
        <v>A&lt;yyyy&gt; crédits</v>
      </c>
      <c r="K106" s="55" t="s">
        <v>131</v>
      </c>
      <c r="L106" s="53" t="s">
        <v>132</v>
      </c>
      <c r="M106" s="56"/>
      <c r="AA106" s="68" t="str">
        <f t="shared" si="4"/>
        <v/>
      </c>
      <c r="AB106" s="68" t="str">
        <f t="shared" si="5"/>
        <v/>
      </c>
      <c r="AC106" s="68" t="str">
        <f t="shared" si="6"/>
        <v/>
      </c>
    </row>
    <row r="107" spans="1:29" ht="42">
      <c r="A107" s="58">
        <v>13</v>
      </c>
      <c r="B107" s="74" t="s">
        <v>18</v>
      </c>
      <c r="C107" s="78"/>
      <c r="D107" s="79"/>
      <c r="E107" s="79"/>
      <c r="F107" s="62"/>
      <c r="G107" s="62"/>
      <c r="H107" s="82" t="s">
        <v>17</v>
      </c>
      <c r="I107" s="34"/>
      <c r="J107" s="34"/>
      <c r="K107" s="34"/>
      <c r="L107" s="35"/>
      <c r="M107" s="83"/>
      <c r="AA107" s="68" t="str">
        <f t="shared" si="4"/>
        <v/>
      </c>
      <c r="AB107" s="68" t="str">
        <f t="shared" si="5"/>
        <v/>
      </c>
      <c r="AC107" s="68" t="str">
        <f t="shared" si="6"/>
        <v/>
      </c>
    </row>
    <row r="108" spans="1:29">
      <c r="A108" s="58">
        <v>13.1</v>
      </c>
      <c r="B108" s="59" t="s">
        <v>15</v>
      </c>
      <c r="C108" s="80"/>
      <c r="D108" s="65"/>
      <c r="E108" s="65"/>
      <c r="F108" s="62">
        <v>10</v>
      </c>
      <c r="G108" s="62">
        <v>20</v>
      </c>
      <c r="H108" s="84" t="s">
        <v>184</v>
      </c>
      <c r="I108" s="34">
        <f>SUM(D108*F108)</f>
        <v>0</v>
      </c>
      <c r="J108" s="34">
        <f>SUM(E108*F108)</f>
        <v>0</v>
      </c>
      <c r="K108" s="71">
        <f>SUM(I108:J108)</f>
        <v>0</v>
      </c>
      <c r="L108" s="68">
        <f>IF(K108&gt;=G108,G108,K108)</f>
        <v>0</v>
      </c>
      <c r="M108" s="63"/>
      <c r="AA108" s="68">
        <f t="shared" si="4"/>
        <v>0</v>
      </c>
      <c r="AB108" s="68">
        <f t="shared" si="5"/>
        <v>0</v>
      </c>
      <c r="AC108" s="68">
        <f t="shared" si="6"/>
        <v>0</v>
      </c>
    </row>
    <row r="109" spans="1:29">
      <c r="A109" s="58">
        <v>13.2</v>
      </c>
      <c r="B109" s="59" t="s">
        <v>14</v>
      </c>
      <c r="C109" s="80"/>
      <c r="D109" s="65"/>
      <c r="E109" s="65"/>
      <c r="F109" s="62">
        <v>20</v>
      </c>
      <c r="G109" s="62">
        <v>40</v>
      </c>
      <c r="H109" s="84" t="s">
        <v>184</v>
      </c>
      <c r="I109" s="34">
        <f>SUM(D109*F109)</f>
        <v>0</v>
      </c>
      <c r="J109" s="34">
        <f>SUM(E109*F109)</f>
        <v>0</v>
      </c>
      <c r="K109" s="71">
        <f>SUM(I109:J109)</f>
        <v>0</v>
      </c>
      <c r="L109" s="68">
        <f>IF(K109&gt;=G109,G109,K109)</f>
        <v>0</v>
      </c>
      <c r="M109" s="63"/>
      <c r="AA109" s="68">
        <f t="shared" si="4"/>
        <v>0</v>
      </c>
      <c r="AB109" s="68">
        <f t="shared" si="5"/>
        <v>0</v>
      </c>
      <c r="AC109" s="68">
        <f t="shared" si="6"/>
        <v>0</v>
      </c>
    </row>
    <row r="110" spans="1:29" ht="11.25" thickBot="1">
      <c r="A110" s="58"/>
      <c r="B110" s="59"/>
      <c r="C110" s="72"/>
      <c r="D110" s="73"/>
      <c r="E110" s="73"/>
      <c r="F110" s="62"/>
      <c r="G110" s="62"/>
      <c r="H110" s="62"/>
      <c r="I110" s="34"/>
      <c r="J110" s="34"/>
      <c r="K110" s="34"/>
      <c r="L110" s="35"/>
      <c r="M110" s="63"/>
      <c r="AA110" s="68" t="str">
        <f t="shared" si="4"/>
        <v/>
      </c>
      <c r="AB110" s="68" t="str">
        <f t="shared" si="5"/>
        <v/>
      </c>
      <c r="AC110" s="68" t="str">
        <f t="shared" si="6"/>
        <v/>
      </c>
    </row>
    <row r="111" spans="1:29" s="57" customFormat="1" ht="63" customHeight="1" thickBot="1">
      <c r="A111" s="52" t="s">
        <v>78</v>
      </c>
      <c r="B111" s="53" t="s">
        <v>126</v>
      </c>
      <c r="C111" s="54" t="s">
        <v>127</v>
      </c>
      <c r="D111" s="54" t="str">
        <f>"Y"&amp;$F$4&amp;" entrer le nombre total de chapitres"</f>
        <v>Y&lt;yyyy&gt; entrer le nombre total de chapitres</v>
      </c>
      <c r="E111" s="54" t="str">
        <f>"Y"&amp;$H$4&amp;" entrer le nombre total de chapitres"</f>
        <v>Y&lt;yyyy&gt; entrer le nombre total de chapitres</v>
      </c>
      <c r="F111" s="53" t="s">
        <v>22</v>
      </c>
      <c r="G111" s="53" t="s">
        <v>129</v>
      </c>
      <c r="H111" s="53" t="s">
        <v>130</v>
      </c>
      <c r="I111" s="53" t="str">
        <f>"A"&amp;$F$4&amp;" crédits"</f>
        <v>A&lt;yyyy&gt; crédits</v>
      </c>
      <c r="J111" s="53" t="str">
        <f>"A"&amp;$F$4&amp;" crédits"</f>
        <v>A&lt;yyyy&gt; crédits</v>
      </c>
      <c r="K111" s="55" t="s">
        <v>131</v>
      </c>
      <c r="L111" s="53" t="s">
        <v>132</v>
      </c>
      <c r="M111" s="56"/>
      <c r="AA111" s="68" t="str">
        <f t="shared" si="4"/>
        <v/>
      </c>
      <c r="AB111" s="68" t="str">
        <f t="shared" si="5"/>
        <v/>
      </c>
      <c r="AC111" s="68" t="str">
        <f t="shared" si="6"/>
        <v/>
      </c>
    </row>
    <row r="112" spans="1:29" ht="42">
      <c r="A112" s="58">
        <v>14</v>
      </c>
      <c r="B112" s="74" t="s">
        <v>19</v>
      </c>
      <c r="C112" s="78"/>
      <c r="D112" s="79"/>
      <c r="E112" s="79"/>
      <c r="F112" s="62"/>
      <c r="G112" s="62"/>
      <c r="H112" s="82" t="s">
        <v>17</v>
      </c>
      <c r="I112" s="34"/>
      <c r="J112" s="34"/>
      <c r="K112" s="34"/>
      <c r="L112" s="35"/>
      <c r="M112" s="83"/>
      <c r="AA112" s="68" t="str">
        <f t="shared" si="4"/>
        <v/>
      </c>
      <c r="AB112" s="68" t="str">
        <f t="shared" si="5"/>
        <v/>
      </c>
      <c r="AC112" s="68" t="str">
        <f t="shared" si="6"/>
        <v/>
      </c>
    </row>
    <row r="113" spans="1:29">
      <c r="A113" s="58">
        <v>14.1</v>
      </c>
      <c r="B113" s="59" t="s">
        <v>20</v>
      </c>
      <c r="C113" s="80"/>
      <c r="D113" s="65"/>
      <c r="E113" s="65"/>
      <c r="F113" s="62">
        <v>2</v>
      </c>
      <c r="G113" s="62">
        <v>8</v>
      </c>
      <c r="H113" s="84" t="s">
        <v>184</v>
      </c>
      <c r="I113" s="34">
        <f>SUM(D113*F113)</f>
        <v>0</v>
      </c>
      <c r="J113" s="34">
        <f>SUM(E113*F113)</f>
        <v>0</v>
      </c>
      <c r="K113" s="71">
        <f>SUM(I113:J113)</f>
        <v>0</v>
      </c>
      <c r="L113" s="68">
        <f>IF(K113&gt;=G113,G113,K113)</f>
        <v>0</v>
      </c>
      <c r="M113" s="63"/>
      <c r="AA113" s="68">
        <f t="shared" si="4"/>
        <v>0</v>
      </c>
      <c r="AB113" s="68">
        <f t="shared" si="5"/>
        <v>0</v>
      </c>
      <c r="AC113" s="68">
        <f t="shared" si="6"/>
        <v>0</v>
      </c>
    </row>
    <row r="114" spans="1:29">
      <c r="A114" s="58">
        <v>14.2</v>
      </c>
      <c r="B114" s="59" t="s">
        <v>21</v>
      </c>
      <c r="C114" s="80"/>
      <c r="D114" s="65"/>
      <c r="E114" s="65"/>
      <c r="F114" s="62">
        <v>6</v>
      </c>
      <c r="G114" s="62">
        <v>12</v>
      </c>
      <c r="H114" s="84" t="s">
        <v>184</v>
      </c>
      <c r="I114" s="34">
        <f>SUM(D114*F114)</f>
        <v>0</v>
      </c>
      <c r="J114" s="34">
        <f>SUM(E114*F114)</f>
        <v>0</v>
      </c>
      <c r="K114" s="71">
        <f>SUM(I114:J114)</f>
        <v>0</v>
      </c>
      <c r="L114" s="68">
        <f>IF(K114&gt;=G114,G114,K114)</f>
        <v>0</v>
      </c>
      <c r="M114" s="63"/>
      <c r="AA114" s="68">
        <f t="shared" si="4"/>
        <v>0</v>
      </c>
      <c r="AB114" s="68">
        <f t="shared" si="5"/>
        <v>0</v>
      </c>
      <c r="AC114" s="68">
        <f t="shared" si="6"/>
        <v>0</v>
      </c>
    </row>
    <row r="115" spans="1:29" ht="11.25" thickBot="1">
      <c r="A115" s="58"/>
      <c r="B115" s="59"/>
      <c r="C115" s="72"/>
      <c r="D115" s="73"/>
      <c r="E115" s="73"/>
      <c r="F115" s="62"/>
      <c r="G115" s="62"/>
      <c r="H115" s="62"/>
      <c r="I115" s="34"/>
      <c r="J115" s="34"/>
      <c r="K115" s="34"/>
      <c r="L115" s="35"/>
      <c r="M115" s="63"/>
      <c r="AA115" s="68" t="str">
        <f t="shared" si="4"/>
        <v/>
      </c>
      <c r="AB115" s="68" t="str">
        <f t="shared" si="5"/>
        <v/>
      </c>
      <c r="AC115" s="68" t="str">
        <f t="shared" si="6"/>
        <v/>
      </c>
    </row>
    <row r="116" spans="1:29" s="57" customFormat="1" ht="62.25" customHeight="1" thickBot="1">
      <c r="A116" s="52" t="s">
        <v>78</v>
      </c>
      <c r="B116" s="53" t="s">
        <v>126</v>
      </c>
      <c r="C116" s="54" t="s">
        <v>127</v>
      </c>
      <c r="D116" s="54" t="str">
        <f>"A"&amp;$F$4&amp;" entre le nombre total d'articles"</f>
        <v>A&lt;yyyy&gt; entre le nombre total d'articles</v>
      </c>
      <c r="E116" s="54" t="str">
        <f>"A"&amp;$H$4&amp;" entre le nombre total d'articles"</f>
        <v>A&lt;yyyy&gt; entre le nombre total d'articles</v>
      </c>
      <c r="F116" s="53" t="s">
        <v>27</v>
      </c>
      <c r="G116" s="53" t="s">
        <v>129</v>
      </c>
      <c r="H116" s="53" t="s">
        <v>130</v>
      </c>
      <c r="I116" s="53" t="str">
        <f>"A"&amp;$F$4&amp;" crédits"</f>
        <v>A&lt;yyyy&gt; crédits</v>
      </c>
      <c r="J116" s="53" t="str">
        <f>"A"&amp;$F$4&amp;" crédits"</f>
        <v>A&lt;yyyy&gt; crédits</v>
      </c>
      <c r="K116" s="55" t="s">
        <v>131</v>
      </c>
      <c r="L116" s="53" t="s">
        <v>132</v>
      </c>
      <c r="M116" s="56"/>
      <c r="AA116" s="68" t="str">
        <f t="shared" si="4"/>
        <v/>
      </c>
      <c r="AB116" s="68" t="str">
        <f t="shared" si="5"/>
        <v/>
      </c>
      <c r="AC116" s="68" t="str">
        <f t="shared" si="6"/>
        <v/>
      </c>
    </row>
    <row r="117" spans="1:29" ht="42">
      <c r="A117" s="58">
        <v>15</v>
      </c>
      <c r="B117" s="74" t="s">
        <v>23</v>
      </c>
      <c r="C117" s="78"/>
      <c r="D117" s="79"/>
      <c r="E117" s="79"/>
      <c r="F117" s="85"/>
      <c r="G117" s="62"/>
      <c r="H117" s="82" t="s">
        <v>17</v>
      </c>
      <c r="I117" s="34"/>
      <c r="J117" s="34"/>
      <c r="K117" s="34"/>
      <c r="L117" s="35"/>
      <c r="M117" s="83"/>
      <c r="AA117" s="68" t="str">
        <f t="shared" si="4"/>
        <v/>
      </c>
      <c r="AB117" s="68" t="str">
        <f t="shared" si="5"/>
        <v/>
      </c>
      <c r="AC117" s="68" t="str">
        <f t="shared" si="6"/>
        <v/>
      </c>
    </row>
    <row r="118" spans="1:29">
      <c r="A118" s="58">
        <v>15.1</v>
      </c>
      <c r="B118" s="59" t="s">
        <v>25</v>
      </c>
      <c r="C118" s="80"/>
      <c r="D118" s="65"/>
      <c r="E118" s="65"/>
      <c r="F118" s="62">
        <v>1</v>
      </c>
      <c r="G118" s="62">
        <v>10</v>
      </c>
      <c r="H118" s="84" t="s">
        <v>184</v>
      </c>
      <c r="I118" s="34">
        <f>SUM(D118*F118)</f>
        <v>0</v>
      </c>
      <c r="J118" s="34">
        <f>SUM(E118*F118)</f>
        <v>0</v>
      </c>
      <c r="K118" s="71">
        <f>SUM(I118:J118)</f>
        <v>0</v>
      </c>
      <c r="L118" s="68">
        <f>IF(K118&gt;=G118,G118,K118)</f>
        <v>0</v>
      </c>
      <c r="M118" s="63"/>
      <c r="AA118" s="68">
        <f t="shared" si="4"/>
        <v>0</v>
      </c>
      <c r="AB118" s="68">
        <f t="shared" si="5"/>
        <v>0</v>
      </c>
      <c r="AC118" s="68">
        <f t="shared" si="6"/>
        <v>0</v>
      </c>
    </row>
    <row r="119" spans="1:29">
      <c r="A119" s="58">
        <v>15.2</v>
      </c>
      <c r="B119" s="59" t="s">
        <v>26</v>
      </c>
      <c r="C119" s="80"/>
      <c r="D119" s="65"/>
      <c r="E119" s="65"/>
      <c r="F119" s="62">
        <v>2</v>
      </c>
      <c r="G119" s="62">
        <v>10</v>
      </c>
      <c r="H119" s="84" t="s">
        <v>184</v>
      </c>
      <c r="I119" s="34">
        <f>SUM(D119*F119)</f>
        <v>0</v>
      </c>
      <c r="J119" s="34">
        <f>SUM(E119*F119)</f>
        <v>0</v>
      </c>
      <c r="K119" s="71">
        <f>SUM(I119:J119)</f>
        <v>0</v>
      </c>
      <c r="L119" s="68">
        <f>IF(K119&gt;=G119,G119,K119)</f>
        <v>0</v>
      </c>
      <c r="M119" s="63"/>
      <c r="AA119" s="68">
        <f t="shared" si="4"/>
        <v>0</v>
      </c>
      <c r="AB119" s="68">
        <f t="shared" si="5"/>
        <v>0</v>
      </c>
      <c r="AC119" s="68">
        <f t="shared" si="6"/>
        <v>0</v>
      </c>
    </row>
    <row r="120" spans="1:29">
      <c r="A120" s="58">
        <v>15.3</v>
      </c>
      <c r="B120" s="59" t="s">
        <v>24</v>
      </c>
      <c r="C120" s="80"/>
      <c r="D120" s="65"/>
      <c r="E120" s="65"/>
      <c r="F120" s="62">
        <v>3</v>
      </c>
      <c r="G120" s="62">
        <v>15</v>
      </c>
      <c r="H120" s="84" t="s">
        <v>184</v>
      </c>
      <c r="I120" s="34">
        <f>SUM(D120*F120)</f>
        <v>0</v>
      </c>
      <c r="J120" s="34">
        <f>SUM(E120*F120)</f>
        <v>0</v>
      </c>
      <c r="K120" s="71">
        <f>SUM(I120:J120)</f>
        <v>0</v>
      </c>
      <c r="L120" s="68">
        <f>IF(K120&gt;=G120,G120,K120)</f>
        <v>0</v>
      </c>
      <c r="M120" s="63"/>
      <c r="AA120" s="68">
        <f t="shared" si="4"/>
        <v>0</v>
      </c>
      <c r="AB120" s="68">
        <f t="shared" si="5"/>
        <v>0</v>
      </c>
      <c r="AC120" s="68">
        <f t="shared" si="6"/>
        <v>0</v>
      </c>
    </row>
    <row r="121" spans="1:29" ht="11.25" thickBot="1">
      <c r="A121" s="58"/>
      <c r="B121" s="59"/>
      <c r="C121" s="72"/>
      <c r="D121" s="73"/>
      <c r="E121" s="73"/>
      <c r="F121" s="62"/>
      <c r="G121" s="62"/>
      <c r="H121" s="62"/>
      <c r="I121" s="34"/>
      <c r="J121" s="34"/>
      <c r="K121" s="34"/>
      <c r="L121" s="35"/>
      <c r="M121" s="63"/>
      <c r="AA121" s="68" t="str">
        <f t="shared" si="4"/>
        <v/>
      </c>
      <c r="AB121" s="68" t="str">
        <f t="shared" si="5"/>
        <v/>
      </c>
      <c r="AC121" s="68" t="str">
        <f t="shared" si="6"/>
        <v/>
      </c>
    </row>
    <row r="122" spans="1:29" ht="53.25" thickBot="1">
      <c r="A122" s="52" t="s">
        <v>78</v>
      </c>
      <c r="B122" s="53" t="s">
        <v>126</v>
      </c>
      <c r="C122" s="54" t="s">
        <v>127</v>
      </c>
      <c r="D122" s="54" t="str">
        <f>"Y"&amp;$F$4&amp;" entrer le nombre total de questions"</f>
        <v>Y&lt;yyyy&gt; entrer le nombre total de questions</v>
      </c>
      <c r="E122" s="54" t="str">
        <f>"Y"&amp;$H$4&amp;" entrer le nombre total de questions"</f>
        <v>Y&lt;yyyy&gt; entrer le nombre total de questions</v>
      </c>
      <c r="F122" s="86" t="s">
        <v>28</v>
      </c>
      <c r="G122" s="53" t="s">
        <v>129</v>
      </c>
      <c r="H122" s="53" t="s">
        <v>130</v>
      </c>
      <c r="I122" s="53" t="str">
        <f>"A"&amp;$F$4&amp;" crédits"</f>
        <v>A&lt;yyyy&gt; crédits</v>
      </c>
      <c r="J122" s="53" t="str">
        <f>"A"&amp;$F$4&amp;" crédits"</f>
        <v>A&lt;yyyy&gt; crédits</v>
      </c>
      <c r="K122" s="55" t="s">
        <v>131</v>
      </c>
      <c r="L122" s="53" t="s">
        <v>132</v>
      </c>
      <c r="M122" s="56"/>
      <c r="AA122" s="68" t="str">
        <f t="shared" si="4"/>
        <v/>
      </c>
      <c r="AB122" s="68" t="str">
        <f t="shared" si="5"/>
        <v/>
      </c>
      <c r="AC122" s="68" t="str">
        <f t="shared" si="6"/>
        <v/>
      </c>
    </row>
    <row r="123" spans="1:29" ht="24.75" customHeight="1">
      <c r="A123" s="87">
        <v>16</v>
      </c>
      <c r="B123" s="74" t="s">
        <v>170</v>
      </c>
      <c r="C123" s="88"/>
      <c r="D123" s="89"/>
      <c r="E123" s="89"/>
      <c r="F123" s="90">
        <v>1</v>
      </c>
      <c r="G123" s="90">
        <v>20</v>
      </c>
      <c r="H123" s="90" t="s">
        <v>80</v>
      </c>
      <c r="I123" s="34">
        <f>SUM(D123*F123)</f>
        <v>0</v>
      </c>
      <c r="J123" s="34">
        <f>SUM(E123*F123)</f>
        <v>0</v>
      </c>
      <c r="K123" s="71">
        <f>SUM(I123:J123)</f>
        <v>0</v>
      </c>
      <c r="L123" s="68">
        <f>IF(K123&gt;=G123,G123,K123)</f>
        <v>0</v>
      </c>
      <c r="M123" s="63"/>
      <c r="AA123" s="68">
        <f t="shared" si="4"/>
        <v>0</v>
      </c>
      <c r="AB123" s="68">
        <f t="shared" si="5"/>
        <v>0</v>
      </c>
      <c r="AC123" s="68">
        <f t="shared" si="6"/>
        <v>0</v>
      </c>
    </row>
    <row r="124" spans="1:29">
      <c r="A124" s="87"/>
      <c r="B124" s="74"/>
      <c r="C124" s="78"/>
      <c r="D124" s="61"/>
      <c r="E124" s="61"/>
      <c r="F124" s="62"/>
      <c r="G124" s="62"/>
      <c r="H124" s="62"/>
      <c r="I124" s="34"/>
      <c r="J124" s="34"/>
      <c r="K124" s="34"/>
      <c r="L124" s="35"/>
      <c r="M124" s="63"/>
      <c r="AA124" s="68" t="str">
        <f t="shared" si="4"/>
        <v/>
      </c>
      <c r="AB124" s="68" t="str">
        <f t="shared" si="5"/>
        <v/>
      </c>
      <c r="AC124" s="68" t="str">
        <f t="shared" si="6"/>
        <v/>
      </c>
    </row>
    <row r="125" spans="1:29" ht="11.25" thickBot="1">
      <c r="A125" s="87"/>
      <c r="B125" s="74"/>
      <c r="C125" s="91"/>
      <c r="D125" s="73"/>
      <c r="E125" s="73"/>
      <c r="F125" s="62"/>
      <c r="G125" s="62"/>
      <c r="H125" s="62"/>
      <c r="I125" s="34"/>
      <c r="J125" s="34"/>
      <c r="K125" s="34"/>
      <c r="L125" s="35"/>
      <c r="M125" s="63"/>
      <c r="AA125" s="68" t="str">
        <f t="shared" si="4"/>
        <v/>
      </c>
      <c r="AB125" s="68" t="str">
        <f t="shared" si="5"/>
        <v/>
      </c>
      <c r="AC125" s="68" t="str">
        <f t="shared" si="6"/>
        <v/>
      </c>
    </row>
    <row r="126" spans="1:29" ht="63.75" thickBot="1">
      <c r="A126" s="52" t="s">
        <v>78</v>
      </c>
      <c r="B126" s="53" t="s">
        <v>126</v>
      </c>
      <c r="C126" s="54" t="s">
        <v>127</v>
      </c>
      <c r="D126" s="54" t="str">
        <f>"A"&amp;$F$4&amp;" entrer le nombre total de tâches"</f>
        <v>A&lt;yyyy&gt; entrer le nombre total de tâches</v>
      </c>
      <c r="E126" s="54" t="str">
        <f>"A"&amp;$H$4&amp;" entrer le nombre total de tâches"</f>
        <v>A&lt;yyyy&gt; entrer le nombre total de tâches</v>
      </c>
      <c r="F126" s="86" t="s">
        <v>30</v>
      </c>
      <c r="G126" s="53" t="s">
        <v>129</v>
      </c>
      <c r="H126" s="53" t="s">
        <v>130</v>
      </c>
      <c r="I126" s="53" t="str">
        <f>"A"&amp;$F$4&amp;" crédits"</f>
        <v>A&lt;yyyy&gt; crédits</v>
      </c>
      <c r="J126" s="53" t="str">
        <f>"A"&amp;$F$4&amp;" crédits"</f>
        <v>A&lt;yyyy&gt; crédits</v>
      </c>
      <c r="K126" s="55" t="s">
        <v>131</v>
      </c>
      <c r="L126" s="53" t="s">
        <v>132</v>
      </c>
      <c r="M126" s="56"/>
      <c r="AA126" s="68" t="str">
        <f t="shared" si="4"/>
        <v/>
      </c>
      <c r="AB126" s="68" t="str">
        <f t="shared" si="5"/>
        <v/>
      </c>
      <c r="AC126" s="68" t="str">
        <f t="shared" si="6"/>
        <v/>
      </c>
    </row>
    <row r="127" spans="1:29" ht="21">
      <c r="A127" s="58">
        <v>17</v>
      </c>
      <c r="B127" s="74" t="s">
        <v>29</v>
      </c>
      <c r="C127" s="88"/>
      <c r="D127" s="89"/>
      <c r="E127" s="89"/>
      <c r="F127" s="90" t="s">
        <v>187</v>
      </c>
      <c r="G127" s="90" t="s">
        <v>142</v>
      </c>
      <c r="H127" s="104" t="s">
        <v>184</v>
      </c>
      <c r="I127" s="34">
        <f>SUM(D127)</f>
        <v>0</v>
      </c>
      <c r="J127" s="34">
        <f>SUM(E127)</f>
        <v>0</v>
      </c>
      <c r="K127" s="71">
        <f>SUM(I127:J127)</f>
        <v>0</v>
      </c>
      <c r="L127" s="77">
        <f>K127</f>
        <v>0</v>
      </c>
      <c r="M127" s="63"/>
      <c r="AA127" s="68">
        <f t="shared" si="4"/>
        <v>0</v>
      </c>
      <c r="AB127" s="68">
        <f t="shared" si="5"/>
        <v>0</v>
      </c>
      <c r="AC127" s="68">
        <f t="shared" si="6"/>
        <v>0</v>
      </c>
    </row>
    <row r="128" spans="1:29" ht="11.25" thickBot="1">
      <c r="A128" s="58"/>
      <c r="B128" s="74"/>
      <c r="C128" s="91"/>
      <c r="D128" s="73"/>
      <c r="E128" s="73"/>
      <c r="F128" s="90"/>
      <c r="G128" s="90"/>
      <c r="H128" s="90"/>
      <c r="I128" s="34"/>
      <c r="J128" s="34"/>
      <c r="K128" s="34"/>
      <c r="L128" s="81"/>
      <c r="M128" s="63"/>
      <c r="AA128" s="68" t="str">
        <f t="shared" si="4"/>
        <v/>
      </c>
      <c r="AB128" s="68" t="str">
        <f t="shared" si="5"/>
        <v/>
      </c>
      <c r="AC128" s="68" t="str">
        <f t="shared" si="6"/>
        <v/>
      </c>
    </row>
    <row r="129" spans="1:29" s="57" customFormat="1" ht="53.25" thickBot="1">
      <c r="A129" s="52" t="s">
        <v>78</v>
      </c>
      <c r="B129" s="53" t="s">
        <v>126</v>
      </c>
      <c r="C129" s="54" t="s">
        <v>127</v>
      </c>
      <c r="D129" s="54" t="str">
        <f>"A"&amp;$F$4&amp;" entrer le nombre d'organismes"</f>
        <v>A&lt;yyyy&gt; entrer le nombre d'organismes</v>
      </c>
      <c r="E129" s="54" t="str">
        <f>"A"&amp;$H$4&amp;" entrer le nombre d'organismes"</f>
        <v>A&lt;yyyy&gt; entrer le nombre d'organismes</v>
      </c>
      <c r="F129" s="53" t="s">
        <v>135</v>
      </c>
      <c r="G129" s="53" t="s">
        <v>129</v>
      </c>
      <c r="H129" s="53" t="s">
        <v>130</v>
      </c>
      <c r="I129" s="53" t="str">
        <f>"A"&amp;$F$4&amp;" crédits"</f>
        <v>A&lt;yyyy&gt; crédits</v>
      </c>
      <c r="J129" s="53" t="str">
        <f>"A"&amp;$F$4&amp;" crédits"</f>
        <v>A&lt;yyyy&gt; crédits</v>
      </c>
      <c r="K129" s="55" t="s">
        <v>131</v>
      </c>
      <c r="L129" s="53" t="s">
        <v>132</v>
      </c>
      <c r="M129" s="56"/>
      <c r="AA129" s="68" t="str">
        <f t="shared" si="4"/>
        <v/>
      </c>
      <c r="AB129" s="68" t="str">
        <f t="shared" si="5"/>
        <v/>
      </c>
      <c r="AC129" s="68" t="str">
        <f t="shared" si="6"/>
        <v/>
      </c>
    </row>
    <row r="130" spans="1:29" ht="63">
      <c r="A130" s="58">
        <v>18</v>
      </c>
      <c r="B130" s="74" t="s">
        <v>171</v>
      </c>
      <c r="C130" s="78"/>
      <c r="D130" s="61"/>
      <c r="E130" s="61"/>
      <c r="F130" s="62"/>
      <c r="G130" s="62"/>
      <c r="H130" s="62"/>
      <c r="I130" s="34"/>
      <c r="J130" s="34"/>
      <c r="K130" s="34"/>
      <c r="L130" s="35"/>
      <c r="M130" s="63"/>
      <c r="AA130" s="68" t="str">
        <f t="shared" si="4"/>
        <v/>
      </c>
      <c r="AB130" s="68" t="str">
        <f t="shared" si="5"/>
        <v/>
      </c>
      <c r="AC130" s="68" t="str">
        <f t="shared" si="6"/>
        <v/>
      </c>
    </row>
    <row r="131" spans="1:29">
      <c r="A131" s="58">
        <v>18.100000000000001</v>
      </c>
      <c r="B131" s="59" t="s">
        <v>31</v>
      </c>
      <c r="C131" s="80"/>
      <c r="D131" s="65"/>
      <c r="E131" s="65"/>
      <c r="F131" s="62">
        <v>5</v>
      </c>
      <c r="G131" s="62">
        <v>20</v>
      </c>
      <c r="H131" s="62" t="s">
        <v>101</v>
      </c>
      <c r="I131" s="34">
        <f>SUM(D131*F131)</f>
        <v>0</v>
      </c>
      <c r="J131" s="34">
        <f>SUM(E131*F131)</f>
        <v>0</v>
      </c>
      <c r="K131" s="71">
        <f>SUM(I131:J131)</f>
        <v>0</v>
      </c>
      <c r="L131" s="68">
        <f>IF(K131&gt;=G131,G131,K131)</f>
        <v>0</v>
      </c>
      <c r="M131" s="63"/>
      <c r="AA131" s="68">
        <f t="shared" si="4"/>
        <v>0</v>
      </c>
      <c r="AB131" s="68">
        <f t="shared" si="5"/>
        <v>0</v>
      </c>
      <c r="AC131" s="68">
        <f t="shared" si="6"/>
        <v>0</v>
      </c>
    </row>
    <row r="132" spans="1:29">
      <c r="A132" s="58">
        <v>18.2</v>
      </c>
      <c r="B132" s="59" t="s">
        <v>32</v>
      </c>
      <c r="C132" s="80"/>
      <c r="D132" s="65"/>
      <c r="E132" s="65"/>
      <c r="F132" s="62">
        <v>4</v>
      </c>
      <c r="G132" s="62">
        <v>16</v>
      </c>
      <c r="H132" s="62" t="s">
        <v>101</v>
      </c>
      <c r="I132" s="34">
        <f>SUM(D132*F132)</f>
        <v>0</v>
      </c>
      <c r="J132" s="34">
        <f>SUM(E132*F132)</f>
        <v>0</v>
      </c>
      <c r="K132" s="71">
        <f>SUM(I132:J132)</f>
        <v>0</v>
      </c>
      <c r="L132" s="68">
        <f>IF(K132&gt;=G132,G132,K132)</f>
        <v>0</v>
      </c>
      <c r="M132" s="63"/>
      <c r="AA132" s="68">
        <f t="shared" si="4"/>
        <v>0</v>
      </c>
      <c r="AB132" s="68">
        <f t="shared" si="5"/>
        <v>0</v>
      </c>
      <c r="AC132" s="68">
        <f t="shared" si="6"/>
        <v>0</v>
      </c>
    </row>
    <row r="133" spans="1:29">
      <c r="A133" s="58">
        <v>18.3</v>
      </c>
      <c r="B133" s="59" t="s">
        <v>33</v>
      </c>
      <c r="C133" s="80"/>
      <c r="D133" s="65"/>
      <c r="E133" s="65"/>
      <c r="F133" s="62">
        <v>3</v>
      </c>
      <c r="G133" s="62">
        <v>12</v>
      </c>
      <c r="H133" s="62" t="s">
        <v>101</v>
      </c>
      <c r="I133" s="34">
        <f>SUM(D133*F133)</f>
        <v>0</v>
      </c>
      <c r="J133" s="34">
        <f>SUM(E133*F133)</f>
        <v>0</v>
      </c>
      <c r="K133" s="71">
        <f>SUM(I133:J133)</f>
        <v>0</v>
      </c>
      <c r="L133" s="68">
        <f>IF(K133&gt;=G133,G133,K133)</f>
        <v>0</v>
      </c>
      <c r="M133" s="63"/>
      <c r="AA133" s="68">
        <f t="shared" si="4"/>
        <v>0</v>
      </c>
      <c r="AB133" s="68">
        <f t="shared" si="5"/>
        <v>0</v>
      </c>
      <c r="AC133" s="68">
        <f t="shared" si="6"/>
        <v>0</v>
      </c>
    </row>
    <row r="134" spans="1:29" ht="11.25" thickBot="1">
      <c r="A134" s="58"/>
      <c r="B134" s="59"/>
      <c r="C134" s="91"/>
      <c r="D134" s="73"/>
      <c r="E134" s="73"/>
      <c r="F134" s="62"/>
      <c r="G134" s="62"/>
      <c r="H134" s="62"/>
      <c r="I134" s="34"/>
      <c r="J134" s="34"/>
      <c r="K134" s="34"/>
      <c r="L134" s="35"/>
      <c r="M134" s="63"/>
      <c r="AA134" s="68" t="str">
        <f t="shared" si="4"/>
        <v/>
      </c>
      <c r="AB134" s="68" t="str">
        <f t="shared" si="5"/>
        <v/>
      </c>
      <c r="AC134" s="68" t="str">
        <f t="shared" si="6"/>
        <v/>
      </c>
    </row>
    <row r="135" spans="1:29" s="57" customFormat="1" ht="60.75" customHeight="1" thickBot="1">
      <c r="A135" s="52" t="s">
        <v>78</v>
      </c>
      <c r="B135" s="53" t="s">
        <v>126</v>
      </c>
      <c r="C135" s="54" t="s">
        <v>127</v>
      </c>
      <c r="D135" s="54" t="str">
        <f>"A"&amp;$F$4&amp;" entrer le nombre de reconnaissances"</f>
        <v>A&lt;yyyy&gt; entrer le nombre de reconnaissances</v>
      </c>
      <c r="E135" s="54" t="str">
        <f>"A"&amp;$H$4&amp;" entrer le nombre de reconnaissances"</f>
        <v>A&lt;yyyy&gt; entrer le nombre de reconnaissances</v>
      </c>
      <c r="F135" s="53" t="s">
        <v>135</v>
      </c>
      <c r="G135" s="53" t="s">
        <v>129</v>
      </c>
      <c r="H135" s="53" t="s">
        <v>130</v>
      </c>
      <c r="I135" s="53" t="str">
        <f>"A"&amp;$F$4&amp;" crédits"</f>
        <v>A&lt;yyyy&gt; crédits</v>
      </c>
      <c r="J135" s="53" t="str">
        <f>"A"&amp;$F$4&amp;" crédits"</f>
        <v>A&lt;yyyy&gt; crédits</v>
      </c>
      <c r="K135" s="55" t="s">
        <v>131</v>
      </c>
      <c r="L135" s="53" t="s">
        <v>132</v>
      </c>
      <c r="M135" s="56"/>
      <c r="AA135" s="68" t="str">
        <f t="shared" si="4"/>
        <v/>
      </c>
      <c r="AB135" s="68" t="str">
        <f t="shared" si="5"/>
        <v/>
      </c>
      <c r="AC135" s="68" t="str">
        <f t="shared" si="6"/>
        <v/>
      </c>
    </row>
    <row r="136" spans="1:29" ht="73.5">
      <c r="A136" s="58">
        <v>19</v>
      </c>
      <c r="B136" s="74" t="s">
        <v>172</v>
      </c>
      <c r="C136" s="88"/>
      <c r="D136" s="89"/>
      <c r="E136" s="89"/>
      <c r="F136" s="90">
        <v>2</v>
      </c>
      <c r="G136" s="90" t="s">
        <v>102</v>
      </c>
      <c r="H136" s="90" t="s">
        <v>80</v>
      </c>
      <c r="I136" s="34">
        <f>SUM(D136*F136)</f>
        <v>0</v>
      </c>
      <c r="J136" s="34">
        <f>SUM(E136*F136)</f>
        <v>0</v>
      </c>
      <c r="K136" s="71">
        <f>SUM(I136:J136)</f>
        <v>0</v>
      </c>
      <c r="L136" s="68">
        <f>IF(K136&gt;=G136,G136,K136)</f>
        <v>0</v>
      </c>
      <c r="M136" s="63"/>
      <c r="AA136" s="68">
        <f t="shared" si="4"/>
        <v>0</v>
      </c>
      <c r="AB136" s="68">
        <f t="shared" si="5"/>
        <v>0</v>
      </c>
      <c r="AC136" s="68">
        <f t="shared" si="6"/>
        <v>0</v>
      </c>
    </row>
    <row r="137" spans="1:29" ht="11.25" thickBot="1">
      <c r="A137" s="58"/>
      <c r="B137" s="74"/>
      <c r="C137" s="91"/>
      <c r="D137" s="92"/>
      <c r="E137" s="92"/>
      <c r="F137" s="90"/>
      <c r="G137" s="90"/>
      <c r="H137" s="90"/>
      <c r="I137" s="34"/>
      <c r="J137" s="34"/>
      <c r="K137" s="34"/>
      <c r="L137" s="35"/>
      <c r="M137" s="63"/>
      <c r="AA137" s="68" t="str">
        <f t="shared" si="4"/>
        <v/>
      </c>
      <c r="AB137" s="68" t="str">
        <f t="shared" si="5"/>
        <v/>
      </c>
      <c r="AC137" s="68" t="str">
        <f t="shared" si="6"/>
        <v/>
      </c>
    </row>
    <row r="138" spans="1:29" s="57" customFormat="1" ht="62.25" customHeight="1" thickBot="1">
      <c r="A138" s="52" t="s">
        <v>78</v>
      </c>
      <c r="B138" s="53" t="s">
        <v>126</v>
      </c>
      <c r="C138" s="54" t="s">
        <v>127</v>
      </c>
      <c r="D138" s="54" t="str">
        <f>"A"&amp;$F$4&amp;" entrer le nombre d'heures"</f>
        <v>A&lt;yyyy&gt; entrer le nombre d'heures</v>
      </c>
      <c r="E138" s="54" t="str">
        <f>"A"&amp;$H$4&amp;" entrer le nombre d'heures"</f>
        <v>A&lt;yyyy&gt; entrer le nombre d'heures</v>
      </c>
      <c r="F138" s="53" t="s">
        <v>135</v>
      </c>
      <c r="G138" s="53" t="s">
        <v>129</v>
      </c>
      <c r="H138" s="53" t="s">
        <v>130</v>
      </c>
      <c r="I138" s="53" t="str">
        <f>"A"&amp;$F$4&amp;" crédits"</f>
        <v>A&lt;yyyy&gt; crédits</v>
      </c>
      <c r="J138" s="53" t="str">
        <f>"A"&amp;$F$4&amp;" crédits"</f>
        <v>A&lt;yyyy&gt; crédits</v>
      </c>
      <c r="K138" s="55" t="s">
        <v>131</v>
      </c>
      <c r="L138" s="53" t="s">
        <v>132</v>
      </c>
      <c r="M138" s="56"/>
      <c r="AA138" s="68" t="str">
        <f t="shared" si="4"/>
        <v/>
      </c>
      <c r="AB138" s="68" t="str">
        <f t="shared" si="5"/>
        <v/>
      </c>
      <c r="AC138" s="68" t="str">
        <f t="shared" si="6"/>
        <v/>
      </c>
    </row>
    <row r="139" spans="1:29" ht="55.5" customHeight="1">
      <c r="A139" s="58">
        <v>20</v>
      </c>
      <c r="B139" s="74" t="s">
        <v>173</v>
      </c>
      <c r="C139" s="78"/>
      <c r="D139" s="61"/>
      <c r="E139" s="61"/>
      <c r="F139" s="62"/>
      <c r="G139" s="62"/>
      <c r="H139" s="62"/>
      <c r="I139" s="34"/>
      <c r="J139" s="34"/>
      <c r="K139" s="34"/>
      <c r="L139" s="35"/>
      <c r="M139" s="63"/>
      <c r="AA139" s="68" t="str">
        <f t="shared" si="4"/>
        <v/>
      </c>
      <c r="AB139" s="68" t="str">
        <f t="shared" si="5"/>
        <v/>
      </c>
      <c r="AC139" s="68" t="str">
        <f t="shared" si="6"/>
        <v/>
      </c>
    </row>
    <row r="140" spans="1:29" ht="21">
      <c r="A140" s="58">
        <v>20.100000000000001</v>
      </c>
      <c r="B140" s="59" t="s">
        <v>151</v>
      </c>
      <c r="C140" s="80"/>
      <c r="D140" s="89"/>
      <c r="E140" s="89"/>
      <c r="F140" s="90" t="s">
        <v>34</v>
      </c>
      <c r="G140" s="90">
        <v>60</v>
      </c>
      <c r="H140" s="90" t="s">
        <v>80</v>
      </c>
      <c r="I140" s="66">
        <f>SUM(D140/2)</f>
        <v>0</v>
      </c>
      <c r="J140" s="66">
        <f>SUM(E140/2)</f>
        <v>0</v>
      </c>
      <c r="K140" s="71">
        <f>SUM(I140:J140)</f>
        <v>0</v>
      </c>
      <c r="L140" s="68">
        <f>IF(K140&gt;=G140,G140,K140)</f>
        <v>0</v>
      </c>
      <c r="M140" s="63"/>
      <c r="AA140" s="68">
        <f t="shared" si="4"/>
        <v>0</v>
      </c>
      <c r="AB140" s="68">
        <f t="shared" si="5"/>
        <v>0</v>
      </c>
      <c r="AC140" s="68">
        <f t="shared" si="6"/>
        <v>0</v>
      </c>
    </row>
    <row r="141" spans="1:29">
      <c r="A141" s="58"/>
      <c r="B141" s="59"/>
      <c r="C141" s="60"/>
      <c r="D141" s="61"/>
      <c r="E141" s="61"/>
      <c r="F141" s="62"/>
      <c r="G141" s="62"/>
      <c r="H141" s="62"/>
      <c r="I141" s="34"/>
      <c r="J141" s="34"/>
      <c r="K141" s="34"/>
      <c r="L141" s="35"/>
      <c r="M141" s="63"/>
      <c r="AA141" s="68" t="str">
        <f t="shared" si="4"/>
        <v/>
      </c>
      <c r="AB141" s="68" t="str">
        <f t="shared" si="5"/>
        <v/>
      </c>
      <c r="AC141" s="68" t="str">
        <f t="shared" si="6"/>
        <v/>
      </c>
    </row>
    <row r="142" spans="1:29" ht="73.5">
      <c r="A142" s="58">
        <v>21</v>
      </c>
      <c r="B142" s="74" t="s">
        <v>174</v>
      </c>
      <c r="C142" s="78"/>
      <c r="D142" s="61"/>
      <c r="E142" s="61"/>
      <c r="F142" s="62"/>
      <c r="G142" s="62"/>
      <c r="H142" s="62"/>
      <c r="I142" s="34"/>
      <c r="J142" s="34"/>
      <c r="K142" s="34"/>
      <c r="L142" s="35"/>
      <c r="M142" s="63"/>
      <c r="AA142" s="68" t="str">
        <f t="shared" si="4"/>
        <v/>
      </c>
      <c r="AB142" s="68" t="str">
        <f t="shared" si="5"/>
        <v/>
      </c>
      <c r="AC142" s="68" t="str">
        <f t="shared" si="6"/>
        <v/>
      </c>
    </row>
    <row r="143" spans="1:29" ht="63">
      <c r="A143" s="58">
        <v>21.1</v>
      </c>
      <c r="B143" s="100" t="s">
        <v>35</v>
      </c>
      <c r="C143" s="80"/>
      <c r="D143" s="89"/>
      <c r="E143" s="89"/>
      <c r="F143" s="90" t="s">
        <v>36</v>
      </c>
      <c r="G143" s="90" t="s">
        <v>142</v>
      </c>
      <c r="H143" s="90" t="s">
        <v>80</v>
      </c>
      <c r="I143" s="34">
        <f>SUM(D143)</f>
        <v>0</v>
      </c>
      <c r="J143" s="34">
        <f>SUM(E143)</f>
        <v>0</v>
      </c>
      <c r="K143" s="71">
        <f>SUM(I143:J143)</f>
        <v>0</v>
      </c>
      <c r="L143" s="68">
        <f>IF(K143&gt;=G143,G143,K143)</f>
        <v>0</v>
      </c>
      <c r="M143" s="63"/>
      <c r="AA143" s="68">
        <f t="shared" si="4"/>
        <v>0</v>
      </c>
      <c r="AB143" s="68">
        <f t="shared" si="5"/>
        <v>0</v>
      </c>
      <c r="AC143" s="68">
        <f t="shared" si="6"/>
        <v>0</v>
      </c>
    </row>
    <row r="144" spans="1:29" ht="11.25" thickBot="1">
      <c r="A144" s="58"/>
      <c r="B144" s="59"/>
      <c r="C144" s="91"/>
      <c r="D144" s="92"/>
      <c r="E144" s="92"/>
      <c r="F144" s="62"/>
      <c r="G144" s="62"/>
      <c r="H144" s="62"/>
      <c r="I144" s="34"/>
      <c r="J144" s="34"/>
      <c r="K144" s="34"/>
      <c r="L144" s="35"/>
      <c r="M144" s="63"/>
      <c r="AA144" s="68" t="str">
        <f t="shared" ref="AA144:AA207" si="7">IF(ISBLANK($L144),"",IF(ISNUMBER($L144),IF($H144="A",$L144,0),""))</f>
        <v/>
      </c>
      <c r="AB144" s="68" t="str">
        <f t="shared" ref="AB144:AB207" si="8">IF(ISBLANK($L144),"",IF(ISNUMBER($L144),IF($H144="B",$L144,0),""))</f>
        <v/>
      </c>
      <c r="AC144" s="68" t="str">
        <f t="shared" ref="AC144:AC207" si="9">IF(ISBLANK($L144),"",IF(ISNUMBER($L144),IF($H144="C",$L144,0),""))</f>
        <v/>
      </c>
    </row>
    <row r="145" spans="1:29" s="57" customFormat="1" ht="51" customHeight="1" thickBot="1">
      <c r="A145" s="52" t="s">
        <v>78</v>
      </c>
      <c r="B145" s="53" t="s">
        <v>126</v>
      </c>
      <c r="C145" s="54" t="s">
        <v>127</v>
      </c>
      <c r="D145" s="54" t="str">
        <f>"A"&amp;$F$4&amp;" entrer le nombre d'exercices"</f>
        <v>A&lt;yyyy&gt; entrer le nombre d'exercices</v>
      </c>
      <c r="E145" s="54" t="str">
        <f>"A"&amp;$H$4&amp;" entrer le nombre d'exercices"</f>
        <v>A&lt;yyyy&gt; entrer le nombre d'exercices</v>
      </c>
      <c r="F145" s="53" t="s">
        <v>135</v>
      </c>
      <c r="G145" s="53" t="s">
        <v>129</v>
      </c>
      <c r="H145" s="53" t="s">
        <v>130</v>
      </c>
      <c r="I145" s="53" t="str">
        <f>"A"&amp;$F$4&amp;" crédits"</f>
        <v>A&lt;yyyy&gt; crédits</v>
      </c>
      <c r="J145" s="53" t="str">
        <f>"A"&amp;$F$4&amp;" crédits"</f>
        <v>A&lt;yyyy&gt; crédits</v>
      </c>
      <c r="K145" s="55" t="s">
        <v>131</v>
      </c>
      <c r="L145" s="53" t="s">
        <v>132</v>
      </c>
      <c r="M145" s="56"/>
      <c r="AA145" s="68" t="str">
        <f t="shared" si="7"/>
        <v/>
      </c>
      <c r="AB145" s="68" t="str">
        <f t="shared" si="8"/>
        <v/>
      </c>
      <c r="AC145" s="68" t="str">
        <f t="shared" si="9"/>
        <v/>
      </c>
    </row>
    <row r="146" spans="1:29" ht="31.5">
      <c r="A146" s="58">
        <v>22</v>
      </c>
      <c r="B146" s="74" t="s">
        <v>175</v>
      </c>
      <c r="C146" s="88"/>
      <c r="D146" s="89"/>
      <c r="E146" s="89"/>
      <c r="F146" s="90">
        <v>15</v>
      </c>
      <c r="G146" s="90">
        <v>60</v>
      </c>
      <c r="H146" s="90" t="s">
        <v>80</v>
      </c>
      <c r="I146" s="66">
        <f>SUM(D146*F146)</f>
        <v>0</v>
      </c>
      <c r="J146" s="66">
        <f>SUM(E146*F146)</f>
        <v>0</v>
      </c>
      <c r="K146" s="71">
        <f>SUM(I146:J146)</f>
        <v>0</v>
      </c>
      <c r="L146" s="68">
        <f>IF(K146&gt;=G146,G146,K146)</f>
        <v>0</v>
      </c>
      <c r="M146" s="63"/>
      <c r="AA146" s="68">
        <f t="shared" si="7"/>
        <v>0</v>
      </c>
      <c r="AB146" s="68">
        <f t="shared" si="8"/>
        <v>0</v>
      </c>
      <c r="AC146" s="68">
        <f t="shared" si="9"/>
        <v>0</v>
      </c>
    </row>
    <row r="147" spans="1:29" ht="11.25" thickBot="1">
      <c r="A147" s="58"/>
      <c r="B147" s="74"/>
      <c r="C147" s="91"/>
      <c r="D147" s="92"/>
      <c r="E147" s="92"/>
      <c r="F147" s="74"/>
      <c r="G147" s="74"/>
      <c r="H147" s="74"/>
      <c r="I147" s="34"/>
      <c r="J147" s="34"/>
      <c r="K147" s="34"/>
      <c r="L147" s="35"/>
      <c r="M147" s="63"/>
      <c r="AA147" s="68" t="str">
        <f t="shared" si="7"/>
        <v/>
      </c>
      <c r="AB147" s="68" t="str">
        <f t="shared" si="8"/>
        <v/>
      </c>
      <c r="AC147" s="68" t="str">
        <f t="shared" si="9"/>
        <v/>
      </c>
    </row>
    <row r="148" spans="1:29" s="57" customFormat="1" ht="52.5" customHeight="1" thickBot="1">
      <c r="A148" s="52" t="s">
        <v>78</v>
      </c>
      <c r="B148" s="53" t="s">
        <v>126</v>
      </c>
      <c r="C148" s="54" t="s">
        <v>127</v>
      </c>
      <c r="D148" s="54" t="str">
        <f>"A"&amp;$F$4&amp;" entrer le nombre de cours"</f>
        <v>A&lt;yyyy&gt; entrer le nombre de cours</v>
      </c>
      <c r="E148" s="54" t="str">
        <f>"A"&amp;$H$4&amp;" entrer le nombre de cours"</f>
        <v>A&lt;yyyy&gt; entrer le nombre de cours</v>
      </c>
      <c r="F148" s="53" t="s">
        <v>135</v>
      </c>
      <c r="G148" s="53" t="s">
        <v>129</v>
      </c>
      <c r="H148" s="53" t="s">
        <v>130</v>
      </c>
      <c r="I148" s="53" t="str">
        <f>"A"&amp;$F$4&amp;" crédits"</f>
        <v>A&lt;yyyy&gt; crédits</v>
      </c>
      <c r="J148" s="53" t="str">
        <f>"A"&amp;$F$4&amp;" crédits"</f>
        <v>A&lt;yyyy&gt; crédits</v>
      </c>
      <c r="K148" s="55" t="s">
        <v>131</v>
      </c>
      <c r="L148" s="53" t="s">
        <v>132</v>
      </c>
      <c r="M148" s="56"/>
      <c r="AA148" s="68" t="str">
        <f t="shared" si="7"/>
        <v/>
      </c>
      <c r="AB148" s="68" t="str">
        <f t="shared" si="8"/>
        <v/>
      </c>
      <c r="AC148" s="68" t="str">
        <f t="shared" si="9"/>
        <v/>
      </c>
    </row>
    <row r="149" spans="1:29" ht="52.5">
      <c r="A149" s="58">
        <v>23</v>
      </c>
      <c r="B149" s="74" t="s">
        <v>176</v>
      </c>
      <c r="C149" s="78"/>
      <c r="D149" s="61"/>
      <c r="E149" s="61"/>
      <c r="F149" s="62"/>
      <c r="G149" s="62"/>
      <c r="H149" s="62"/>
      <c r="I149" s="34"/>
      <c r="J149" s="34"/>
      <c r="K149" s="34"/>
      <c r="L149" s="35"/>
      <c r="M149" s="63"/>
      <c r="AA149" s="68" t="str">
        <f t="shared" si="7"/>
        <v/>
      </c>
      <c r="AB149" s="68" t="str">
        <f t="shared" si="8"/>
        <v/>
      </c>
      <c r="AC149" s="68" t="str">
        <f t="shared" si="9"/>
        <v/>
      </c>
    </row>
    <row r="150" spans="1:29">
      <c r="A150" s="58">
        <v>23.1</v>
      </c>
      <c r="B150" s="59" t="s">
        <v>37</v>
      </c>
      <c r="C150" s="80"/>
      <c r="D150" s="89"/>
      <c r="E150" s="89"/>
      <c r="F150" s="90">
        <v>4</v>
      </c>
      <c r="G150" s="90">
        <v>16</v>
      </c>
      <c r="H150" s="90" t="s">
        <v>88</v>
      </c>
      <c r="I150" s="34">
        <f>SUM(D150*F150)</f>
        <v>0</v>
      </c>
      <c r="J150" s="34">
        <f>SUM(E150*F150)</f>
        <v>0</v>
      </c>
      <c r="K150" s="71">
        <f>SUM(I150:J150)</f>
        <v>0</v>
      </c>
      <c r="L150" s="68">
        <f>IF(K150&gt;=G150,G150,K150)</f>
        <v>0</v>
      </c>
      <c r="M150" s="63"/>
      <c r="AA150" s="68">
        <f t="shared" si="7"/>
        <v>0</v>
      </c>
      <c r="AB150" s="68">
        <f t="shared" si="8"/>
        <v>0</v>
      </c>
      <c r="AC150" s="68">
        <f t="shared" si="9"/>
        <v>0</v>
      </c>
    </row>
    <row r="151" spans="1:29">
      <c r="A151" s="58">
        <v>23.2</v>
      </c>
      <c r="B151" s="59" t="s">
        <v>38</v>
      </c>
      <c r="C151" s="80"/>
      <c r="D151" s="89"/>
      <c r="E151" s="89"/>
      <c r="F151" s="90">
        <v>8</v>
      </c>
      <c r="G151" s="90">
        <v>32</v>
      </c>
      <c r="H151" s="90" t="s">
        <v>88</v>
      </c>
      <c r="I151" s="34">
        <f>SUM(D151*F151)</f>
        <v>0</v>
      </c>
      <c r="J151" s="34">
        <f>SUM(E151*F151)</f>
        <v>0</v>
      </c>
      <c r="K151" s="71">
        <f>SUM(I151:J151)</f>
        <v>0</v>
      </c>
      <c r="L151" s="68">
        <f>IF(K151&gt;=G151,G151,K151)</f>
        <v>0</v>
      </c>
      <c r="M151" s="63"/>
      <c r="AA151" s="68">
        <f t="shared" si="7"/>
        <v>0</v>
      </c>
      <c r="AB151" s="68">
        <f t="shared" si="8"/>
        <v>0</v>
      </c>
      <c r="AC151" s="68">
        <f t="shared" si="9"/>
        <v>0</v>
      </c>
    </row>
    <row r="152" spans="1:29">
      <c r="A152" s="58">
        <v>23.3</v>
      </c>
      <c r="B152" s="59" t="s">
        <v>39</v>
      </c>
      <c r="C152" s="80"/>
      <c r="D152" s="89"/>
      <c r="E152" s="89"/>
      <c r="F152" s="90">
        <v>12</v>
      </c>
      <c r="G152" s="90">
        <v>48</v>
      </c>
      <c r="H152" s="90" t="s">
        <v>88</v>
      </c>
      <c r="I152" s="34">
        <f>SUM(D152*F152)</f>
        <v>0</v>
      </c>
      <c r="J152" s="34">
        <f>SUM(E152*F152)</f>
        <v>0</v>
      </c>
      <c r="K152" s="71">
        <f>SUM(I152:J152)</f>
        <v>0</v>
      </c>
      <c r="L152" s="68">
        <f>IF(K152&gt;=G152,G152,K152)</f>
        <v>0</v>
      </c>
      <c r="M152" s="63"/>
      <c r="AA152" s="68">
        <f t="shared" si="7"/>
        <v>0</v>
      </c>
      <c r="AB152" s="68">
        <f t="shared" si="8"/>
        <v>0</v>
      </c>
      <c r="AC152" s="68">
        <f t="shared" si="9"/>
        <v>0</v>
      </c>
    </row>
    <row r="153" spans="1:29">
      <c r="A153" s="58">
        <v>23.4</v>
      </c>
      <c r="B153" s="59" t="s">
        <v>50</v>
      </c>
      <c r="C153" s="80"/>
      <c r="D153" s="89"/>
      <c r="E153" s="89"/>
      <c r="F153" s="90">
        <v>16</v>
      </c>
      <c r="G153" s="90">
        <v>64</v>
      </c>
      <c r="H153" s="90" t="s">
        <v>88</v>
      </c>
      <c r="I153" s="34">
        <f>SUM(D153*F153)</f>
        <v>0</v>
      </c>
      <c r="J153" s="34">
        <f>SUM(E153*F153)</f>
        <v>0</v>
      </c>
      <c r="K153" s="71">
        <f>SUM(I153:J153)</f>
        <v>0</v>
      </c>
      <c r="L153" s="68">
        <f>IF(K153&gt;=G153,G153,K153)</f>
        <v>0</v>
      </c>
      <c r="M153" s="63"/>
      <c r="AA153" s="68">
        <f t="shared" si="7"/>
        <v>0</v>
      </c>
      <c r="AB153" s="68">
        <f t="shared" si="8"/>
        <v>0</v>
      </c>
      <c r="AC153" s="68">
        <f t="shared" si="9"/>
        <v>0</v>
      </c>
    </row>
    <row r="154" spans="1:29" ht="21">
      <c r="A154" s="58">
        <v>23.5</v>
      </c>
      <c r="B154" s="59" t="s">
        <v>40</v>
      </c>
      <c r="C154" s="80"/>
      <c r="D154" s="89"/>
      <c r="E154" s="89"/>
      <c r="F154" s="90">
        <v>20</v>
      </c>
      <c r="G154" s="90">
        <v>80</v>
      </c>
      <c r="H154" s="90" t="s">
        <v>88</v>
      </c>
      <c r="I154" s="34">
        <f>SUM(D154*F154)</f>
        <v>0</v>
      </c>
      <c r="J154" s="34">
        <f>SUM(E154*F154)</f>
        <v>0</v>
      </c>
      <c r="K154" s="71">
        <f>SUM(I154:J154)</f>
        <v>0</v>
      </c>
      <c r="L154" s="68">
        <f>IF(K154&gt;=G154,G154,K154)</f>
        <v>0</v>
      </c>
      <c r="M154" s="63"/>
      <c r="AA154" s="68">
        <f t="shared" si="7"/>
        <v>0</v>
      </c>
      <c r="AB154" s="68">
        <f t="shared" si="8"/>
        <v>0</v>
      </c>
      <c r="AC154" s="68">
        <f t="shared" si="9"/>
        <v>0</v>
      </c>
    </row>
    <row r="155" spans="1:29" ht="11.25" thickBot="1">
      <c r="A155" s="58"/>
      <c r="B155" s="59"/>
      <c r="C155" s="72"/>
      <c r="D155" s="92"/>
      <c r="E155" s="92"/>
      <c r="F155" s="90"/>
      <c r="G155" s="90"/>
      <c r="H155" s="90"/>
      <c r="I155" s="34"/>
      <c r="J155" s="34"/>
      <c r="K155" s="34"/>
      <c r="L155" s="35"/>
      <c r="M155" s="63"/>
      <c r="AA155" s="68" t="str">
        <f t="shared" si="7"/>
        <v/>
      </c>
      <c r="AB155" s="68" t="str">
        <f t="shared" si="8"/>
        <v/>
      </c>
      <c r="AC155" s="68" t="str">
        <f t="shared" si="9"/>
        <v/>
      </c>
    </row>
    <row r="156" spans="1:29" s="57" customFormat="1" ht="60.75" customHeight="1" thickBot="1">
      <c r="A156" s="52" t="s">
        <v>78</v>
      </c>
      <c r="B156" s="53" t="s">
        <v>126</v>
      </c>
      <c r="C156" s="54" t="s">
        <v>127</v>
      </c>
      <c r="D156" s="54" t="str">
        <f>"A"&amp;$F$4&amp;" entrer le nombre d'activités bénévoles"</f>
        <v>A&lt;yyyy&gt; entrer le nombre d'activités bénévoles</v>
      </c>
      <c r="E156" s="54" t="str">
        <f>"A"&amp;$H$4&amp;" entrer le nombre d'activités bénévoles"</f>
        <v>A&lt;yyyy&gt; entrer le nombre d'activités bénévoles</v>
      </c>
      <c r="F156" s="53" t="s">
        <v>135</v>
      </c>
      <c r="G156" s="53" t="s">
        <v>129</v>
      </c>
      <c r="H156" s="53" t="s">
        <v>130</v>
      </c>
      <c r="I156" s="53" t="str">
        <f>"A"&amp;$F$4&amp;" crédits"</f>
        <v>A&lt;yyyy&gt; crédits</v>
      </c>
      <c r="J156" s="53" t="str">
        <f>"A"&amp;$F$4&amp;" crédits"</f>
        <v>A&lt;yyyy&gt; crédits</v>
      </c>
      <c r="K156" s="55" t="s">
        <v>131</v>
      </c>
      <c r="L156" s="53" t="s">
        <v>132</v>
      </c>
      <c r="M156" s="56"/>
      <c r="AA156" s="68" t="str">
        <f t="shared" si="7"/>
        <v/>
      </c>
      <c r="AB156" s="68" t="str">
        <f t="shared" si="8"/>
        <v/>
      </c>
      <c r="AC156" s="68" t="str">
        <f t="shared" si="9"/>
        <v/>
      </c>
    </row>
    <row r="157" spans="1:29" ht="63">
      <c r="A157" s="58">
        <v>24</v>
      </c>
      <c r="B157" s="74" t="s">
        <v>177</v>
      </c>
      <c r="C157" s="88"/>
      <c r="D157" s="89"/>
      <c r="E157" s="89"/>
      <c r="F157" s="90">
        <v>3</v>
      </c>
      <c r="G157" s="90">
        <v>12</v>
      </c>
      <c r="H157" s="90" t="s">
        <v>88</v>
      </c>
      <c r="I157" s="34">
        <f>SUM(D157*F157)</f>
        <v>0</v>
      </c>
      <c r="J157" s="34">
        <f>SUM(E157*F157)</f>
        <v>0</v>
      </c>
      <c r="K157" s="71">
        <f>SUM(I157:J157)</f>
        <v>0</v>
      </c>
      <c r="L157" s="68">
        <f>IF(K157&gt;=G157,G157,K157)</f>
        <v>0</v>
      </c>
      <c r="M157" s="63"/>
      <c r="AA157" s="68">
        <f t="shared" si="7"/>
        <v>0</v>
      </c>
      <c r="AB157" s="68">
        <f t="shared" si="8"/>
        <v>0</v>
      </c>
      <c r="AC157" s="68">
        <f t="shared" si="9"/>
        <v>0</v>
      </c>
    </row>
    <row r="158" spans="1:29" ht="11.25" thickBot="1">
      <c r="A158" s="58"/>
      <c r="B158" s="74"/>
      <c r="C158" s="72"/>
      <c r="D158" s="92"/>
      <c r="E158" s="92"/>
      <c r="F158" s="62"/>
      <c r="G158" s="62"/>
      <c r="H158" s="62"/>
      <c r="I158" s="34"/>
      <c r="J158" s="34"/>
      <c r="K158" s="34"/>
      <c r="L158" s="35"/>
      <c r="M158" s="63"/>
      <c r="AA158" s="68" t="str">
        <f t="shared" si="7"/>
        <v/>
      </c>
      <c r="AB158" s="68" t="str">
        <f t="shared" si="8"/>
        <v/>
      </c>
      <c r="AC158" s="68" t="str">
        <f t="shared" si="9"/>
        <v/>
      </c>
    </row>
    <row r="159" spans="1:29" s="57" customFormat="1" ht="49.5" customHeight="1" thickBot="1">
      <c r="A159" s="52" t="s">
        <v>78</v>
      </c>
      <c r="B159" s="53" t="s">
        <v>126</v>
      </c>
      <c r="C159" s="54" t="s">
        <v>127</v>
      </c>
      <c r="D159" s="54" t="str">
        <f>"A"&amp;$F$4&amp;" entrer le nombre de cours"</f>
        <v>A&lt;yyyy&gt; entrer le nombre de cours</v>
      </c>
      <c r="E159" s="54" t="str">
        <f>"A"&amp;$H$4&amp;" entrer le nombre de cours"</f>
        <v>A&lt;yyyy&gt; entrer le nombre de cours</v>
      </c>
      <c r="F159" s="53" t="s">
        <v>135</v>
      </c>
      <c r="G159" s="53" t="s">
        <v>129</v>
      </c>
      <c r="H159" s="53" t="s">
        <v>130</v>
      </c>
      <c r="I159" s="53" t="str">
        <f>"A"&amp;$F$4&amp;" crédits"</f>
        <v>A&lt;yyyy&gt; crédits</v>
      </c>
      <c r="J159" s="53" t="str">
        <f>"A"&amp;$F$4&amp;" crédits"</f>
        <v>A&lt;yyyy&gt; crédits</v>
      </c>
      <c r="K159" s="55" t="s">
        <v>131</v>
      </c>
      <c r="L159" s="53" t="s">
        <v>132</v>
      </c>
      <c r="M159" s="56"/>
      <c r="AA159" s="68" t="str">
        <f t="shared" si="7"/>
        <v/>
      </c>
      <c r="AB159" s="68" t="str">
        <f t="shared" si="8"/>
        <v/>
      </c>
      <c r="AC159" s="68" t="str">
        <f t="shared" si="9"/>
        <v/>
      </c>
    </row>
    <row r="160" spans="1:29" ht="73.5">
      <c r="A160" s="58">
        <v>25</v>
      </c>
      <c r="B160" s="74" t="s">
        <v>51</v>
      </c>
      <c r="C160" s="78"/>
      <c r="D160" s="61"/>
      <c r="E160" s="61"/>
      <c r="F160" s="62"/>
      <c r="G160" s="62"/>
      <c r="H160" s="82" t="s">
        <v>188</v>
      </c>
      <c r="I160" s="34"/>
      <c r="J160" s="34"/>
      <c r="K160" s="34"/>
      <c r="L160" s="35"/>
      <c r="M160" s="63"/>
      <c r="AA160" s="68" t="str">
        <f t="shared" si="7"/>
        <v/>
      </c>
      <c r="AB160" s="68" t="str">
        <f t="shared" si="8"/>
        <v/>
      </c>
      <c r="AC160" s="68" t="str">
        <f t="shared" si="9"/>
        <v/>
      </c>
    </row>
    <row r="161" spans="1:29">
      <c r="A161" s="58">
        <v>25.1</v>
      </c>
      <c r="B161" s="59" t="s">
        <v>41</v>
      </c>
      <c r="C161" s="80"/>
      <c r="D161" s="65"/>
      <c r="E161" s="65"/>
      <c r="F161" s="62">
        <v>5</v>
      </c>
      <c r="G161" s="127">
        <v>80</v>
      </c>
      <c r="H161" s="104" t="s">
        <v>184</v>
      </c>
      <c r="I161" s="66">
        <f>SUM(D161*F161)</f>
        <v>0</v>
      </c>
      <c r="J161" s="66">
        <f>SUM(E161*F161)</f>
        <v>0</v>
      </c>
      <c r="K161" s="71">
        <f t="shared" ref="K161:K169" si="10">SUM(I161:J161)</f>
        <v>0</v>
      </c>
      <c r="L161" s="68">
        <f>IF(K161&gt;=G161,G161,K161)</f>
        <v>0</v>
      </c>
      <c r="M161" s="63"/>
      <c r="AA161" s="68">
        <f t="shared" si="7"/>
        <v>0</v>
      </c>
      <c r="AB161" s="68">
        <f t="shared" si="8"/>
        <v>0</v>
      </c>
      <c r="AC161" s="68">
        <f t="shared" si="9"/>
        <v>0</v>
      </c>
    </row>
    <row r="162" spans="1:29">
      <c r="A162" s="58">
        <v>25.2</v>
      </c>
      <c r="B162" s="59" t="s">
        <v>42</v>
      </c>
      <c r="C162" s="80"/>
      <c r="D162" s="65"/>
      <c r="E162" s="65"/>
      <c r="F162" s="62">
        <v>10</v>
      </c>
      <c r="G162" s="127"/>
      <c r="H162" s="104" t="s">
        <v>184</v>
      </c>
      <c r="I162" s="66">
        <f t="shared" ref="I162:I169" si="11">SUM(D162*F162)</f>
        <v>0</v>
      </c>
      <c r="J162" s="66">
        <f t="shared" ref="J162:J169" si="12">SUM(E162*F162)</f>
        <v>0</v>
      </c>
      <c r="K162" s="71">
        <f t="shared" si="10"/>
        <v>0</v>
      </c>
      <c r="L162" s="68">
        <f>IF(K162+SUM(L$161:L161)&gt;G$161,G$161-SUM(L$161:L161),K162)</f>
        <v>0</v>
      </c>
      <c r="M162" s="63"/>
      <c r="AA162" s="68">
        <f t="shared" si="7"/>
        <v>0</v>
      </c>
      <c r="AB162" s="68">
        <f t="shared" si="8"/>
        <v>0</v>
      </c>
      <c r="AC162" s="68">
        <f t="shared" si="9"/>
        <v>0</v>
      </c>
    </row>
    <row r="163" spans="1:29">
      <c r="A163" s="58">
        <v>25.3</v>
      </c>
      <c r="B163" s="59" t="s">
        <v>43</v>
      </c>
      <c r="C163" s="80"/>
      <c r="D163" s="65"/>
      <c r="E163" s="65"/>
      <c r="F163" s="62">
        <v>15</v>
      </c>
      <c r="G163" s="127"/>
      <c r="H163" s="104" t="s">
        <v>184</v>
      </c>
      <c r="I163" s="66">
        <f t="shared" si="11"/>
        <v>0</v>
      </c>
      <c r="J163" s="66">
        <f t="shared" si="12"/>
        <v>0</v>
      </c>
      <c r="K163" s="71">
        <f t="shared" si="10"/>
        <v>0</v>
      </c>
      <c r="L163" s="68">
        <f>IF(K163+SUM(L$161:L162)&gt;G$161,G$161-SUM(L$161:L162),K163)</f>
        <v>0</v>
      </c>
      <c r="M163" s="63"/>
      <c r="AA163" s="68">
        <f t="shared" si="7"/>
        <v>0</v>
      </c>
      <c r="AB163" s="68">
        <f t="shared" si="8"/>
        <v>0</v>
      </c>
      <c r="AC163" s="68">
        <f t="shared" si="9"/>
        <v>0</v>
      </c>
    </row>
    <row r="164" spans="1:29">
      <c r="A164" s="58">
        <v>25.4</v>
      </c>
      <c r="B164" s="59" t="s">
        <v>44</v>
      </c>
      <c r="C164" s="80"/>
      <c r="D164" s="65"/>
      <c r="E164" s="65"/>
      <c r="F164" s="62">
        <v>20</v>
      </c>
      <c r="G164" s="127"/>
      <c r="H164" s="104" t="s">
        <v>184</v>
      </c>
      <c r="I164" s="66">
        <f t="shared" si="11"/>
        <v>0</v>
      </c>
      <c r="J164" s="66">
        <f t="shared" si="12"/>
        <v>0</v>
      </c>
      <c r="K164" s="71">
        <f t="shared" si="10"/>
        <v>0</v>
      </c>
      <c r="L164" s="68">
        <f>IF(K164+SUM(L$161:L163)&gt;G$161,G$161-SUM(L$161:L163),K164)</f>
        <v>0</v>
      </c>
      <c r="M164" s="63"/>
      <c r="AA164" s="68">
        <f t="shared" si="7"/>
        <v>0</v>
      </c>
      <c r="AB164" s="68">
        <f t="shared" si="8"/>
        <v>0</v>
      </c>
      <c r="AC164" s="68">
        <f t="shared" si="9"/>
        <v>0</v>
      </c>
    </row>
    <row r="165" spans="1:29">
      <c r="A165" s="58">
        <v>25.5</v>
      </c>
      <c r="B165" s="59" t="s">
        <v>45</v>
      </c>
      <c r="C165" s="80"/>
      <c r="D165" s="65"/>
      <c r="E165" s="65"/>
      <c r="F165" s="62">
        <v>25</v>
      </c>
      <c r="G165" s="127"/>
      <c r="H165" s="104" t="s">
        <v>184</v>
      </c>
      <c r="I165" s="66">
        <f t="shared" si="11"/>
        <v>0</v>
      </c>
      <c r="J165" s="66">
        <f t="shared" si="12"/>
        <v>0</v>
      </c>
      <c r="K165" s="71">
        <f t="shared" si="10"/>
        <v>0</v>
      </c>
      <c r="L165" s="68">
        <f>IF(K165+SUM(L$161:L164)&gt;G$161,G$161-SUM(L$161:L164),K165)</f>
        <v>0</v>
      </c>
      <c r="M165" s="63"/>
      <c r="AA165" s="68">
        <f t="shared" si="7"/>
        <v>0</v>
      </c>
      <c r="AB165" s="68">
        <f t="shared" si="8"/>
        <v>0</v>
      </c>
      <c r="AC165" s="68">
        <f t="shared" si="9"/>
        <v>0</v>
      </c>
    </row>
    <row r="166" spans="1:29">
      <c r="A166" s="58">
        <v>25.6</v>
      </c>
      <c r="B166" s="59" t="s">
        <v>46</v>
      </c>
      <c r="C166" s="80"/>
      <c r="D166" s="65"/>
      <c r="E166" s="65"/>
      <c r="F166" s="62">
        <v>30</v>
      </c>
      <c r="G166" s="127"/>
      <c r="H166" s="104" t="s">
        <v>184</v>
      </c>
      <c r="I166" s="66">
        <f t="shared" si="11"/>
        <v>0</v>
      </c>
      <c r="J166" s="66">
        <f t="shared" si="12"/>
        <v>0</v>
      </c>
      <c r="K166" s="71">
        <f t="shared" si="10"/>
        <v>0</v>
      </c>
      <c r="L166" s="68">
        <f>IF(K166+SUM(L$161:L165)&gt;G$161,G$161-SUM(L$161:L165),K166)</f>
        <v>0</v>
      </c>
      <c r="M166" s="63"/>
      <c r="AA166" s="68">
        <f t="shared" si="7"/>
        <v>0</v>
      </c>
      <c r="AB166" s="68">
        <f t="shared" si="8"/>
        <v>0</v>
      </c>
      <c r="AC166" s="68">
        <f t="shared" si="9"/>
        <v>0</v>
      </c>
    </row>
    <row r="167" spans="1:29">
      <c r="A167" s="58">
        <v>25.7</v>
      </c>
      <c r="B167" s="59" t="s">
        <v>47</v>
      </c>
      <c r="C167" s="80"/>
      <c r="D167" s="65"/>
      <c r="E167" s="65"/>
      <c r="F167" s="62">
        <v>35</v>
      </c>
      <c r="G167" s="127"/>
      <c r="H167" s="104" t="s">
        <v>184</v>
      </c>
      <c r="I167" s="66">
        <f t="shared" si="11"/>
        <v>0</v>
      </c>
      <c r="J167" s="66">
        <f t="shared" si="12"/>
        <v>0</v>
      </c>
      <c r="K167" s="71">
        <f t="shared" si="10"/>
        <v>0</v>
      </c>
      <c r="L167" s="68">
        <f>IF(K167+SUM(L$161:L166)&gt;G$161,G$161-SUM(L$161:L166),K167)</f>
        <v>0</v>
      </c>
      <c r="M167" s="63"/>
      <c r="AA167" s="68">
        <f t="shared" si="7"/>
        <v>0</v>
      </c>
      <c r="AB167" s="68">
        <f t="shared" si="8"/>
        <v>0</v>
      </c>
      <c r="AC167" s="68">
        <f t="shared" si="9"/>
        <v>0</v>
      </c>
    </row>
    <row r="168" spans="1:29">
      <c r="A168" s="58">
        <v>25.8</v>
      </c>
      <c r="B168" s="59" t="s">
        <v>48</v>
      </c>
      <c r="C168" s="80"/>
      <c r="D168" s="65"/>
      <c r="E168" s="65"/>
      <c r="F168" s="62">
        <v>40</v>
      </c>
      <c r="G168" s="127"/>
      <c r="H168" s="104" t="s">
        <v>184</v>
      </c>
      <c r="I168" s="66">
        <f t="shared" si="11"/>
        <v>0</v>
      </c>
      <c r="J168" s="66">
        <f t="shared" si="12"/>
        <v>0</v>
      </c>
      <c r="K168" s="71">
        <f t="shared" si="10"/>
        <v>0</v>
      </c>
      <c r="L168" s="68">
        <f>IF(K168+SUM(L$161:L167)&gt;G$161,G$161-SUM(L$161:L167),K168)</f>
        <v>0</v>
      </c>
      <c r="M168" s="63"/>
      <c r="AA168" s="68">
        <f t="shared" si="7"/>
        <v>0</v>
      </c>
      <c r="AB168" s="68">
        <f t="shared" si="8"/>
        <v>0</v>
      </c>
      <c r="AC168" s="68">
        <f t="shared" si="9"/>
        <v>0</v>
      </c>
    </row>
    <row r="169" spans="1:29" ht="14.25" customHeight="1">
      <c r="A169" s="58">
        <v>25.9</v>
      </c>
      <c r="B169" s="59" t="s">
        <v>49</v>
      </c>
      <c r="C169" s="80"/>
      <c r="D169" s="65"/>
      <c r="E169" s="65"/>
      <c r="F169" s="62">
        <v>50</v>
      </c>
      <c r="G169" s="127"/>
      <c r="H169" s="104" t="s">
        <v>184</v>
      </c>
      <c r="I169" s="34">
        <f t="shared" si="11"/>
        <v>0</v>
      </c>
      <c r="J169" s="34">
        <f t="shared" si="12"/>
        <v>0</v>
      </c>
      <c r="K169" s="71">
        <f t="shared" si="10"/>
        <v>0</v>
      </c>
      <c r="L169" s="68">
        <f>IF(K169+SUM(L$161:L168)&gt;G$161,G$161-SUM(L$161:L168),K169)</f>
        <v>0</v>
      </c>
      <c r="M169" s="63"/>
      <c r="AA169" s="68">
        <f t="shared" si="7"/>
        <v>0</v>
      </c>
      <c r="AB169" s="68">
        <f t="shared" si="8"/>
        <v>0</v>
      </c>
      <c r="AC169" s="68">
        <f t="shared" si="9"/>
        <v>0</v>
      </c>
    </row>
    <row r="170" spans="1:29">
      <c r="A170" s="58"/>
      <c r="B170" s="59"/>
      <c r="C170" s="60"/>
      <c r="D170" s="61"/>
      <c r="E170" s="61"/>
      <c r="F170" s="62"/>
      <c r="G170" s="62"/>
      <c r="H170" s="62"/>
      <c r="I170" s="34"/>
      <c r="J170" s="34"/>
      <c r="K170" s="34"/>
      <c r="L170" s="35"/>
      <c r="M170" s="63"/>
      <c r="AA170" s="68" t="str">
        <f t="shared" si="7"/>
        <v/>
      </c>
      <c r="AB170" s="68" t="str">
        <f t="shared" si="8"/>
        <v/>
      </c>
      <c r="AC170" s="68" t="str">
        <f t="shared" si="9"/>
        <v/>
      </c>
    </row>
    <row r="171" spans="1:29" ht="126">
      <c r="A171" s="58">
        <v>26</v>
      </c>
      <c r="B171" s="74" t="s">
        <v>179</v>
      </c>
      <c r="C171" s="78"/>
      <c r="D171" s="61"/>
      <c r="E171" s="61"/>
      <c r="F171" s="74"/>
      <c r="G171" s="74"/>
      <c r="H171" s="74"/>
      <c r="I171" s="34"/>
      <c r="J171" s="34"/>
      <c r="K171" s="34"/>
      <c r="L171" s="35"/>
      <c r="M171" s="63"/>
      <c r="AA171" s="68" t="str">
        <f t="shared" si="7"/>
        <v/>
      </c>
      <c r="AB171" s="68" t="str">
        <f t="shared" si="8"/>
        <v/>
      </c>
      <c r="AC171" s="68" t="str">
        <f t="shared" si="9"/>
        <v/>
      </c>
    </row>
    <row r="172" spans="1:29">
      <c r="A172" s="58">
        <v>26.1</v>
      </c>
      <c r="B172" s="59" t="s">
        <v>192</v>
      </c>
      <c r="C172" s="80"/>
      <c r="D172" s="65"/>
      <c r="E172" s="65"/>
      <c r="F172" s="62">
        <v>1</v>
      </c>
      <c r="G172" s="62">
        <v>4</v>
      </c>
      <c r="H172" s="62" t="s">
        <v>80</v>
      </c>
      <c r="I172" s="34">
        <f t="shared" ref="I172:I179" si="13">SUM(D172*F172)</f>
        <v>0</v>
      </c>
      <c r="J172" s="34">
        <f t="shared" ref="J172:J179" si="14">SUM(E172*F172)</f>
        <v>0</v>
      </c>
      <c r="K172" s="71">
        <f t="shared" ref="K172:K179" si="15">SUM(I172:J172)</f>
        <v>0</v>
      </c>
      <c r="L172" s="68">
        <f t="shared" ref="L172:L179" si="16">IF(K172&gt;=G172,G172,K172)</f>
        <v>0</v>
      </c>
      <c r="M172" s="63"/>
      <c r="AA172" s="68">
        <f t="shared" si="7"/>
        <v>0</v>
      </c>
      <c r="AB172" s="68">
        <f t="shared" si="8"/>
        <v>0</v>
      </c>
      <c r="AC172" s="68">
        <f t="shared" si="9"/>
        <v>0</v>
      </c>
    </row>
    <row r="173" spans="1:29">
      <c r="A173" s="58">
        <v>26.2</v>
      </c>
      <c r="B173" s="59" t="s">
        <v>189</v>
      </c>
      <c r="C173" s="80"/>
      <c r="D173" s="65"/>
      <c r="E173" s="65"/>
      <c r="F173" s="62">
        <v>4</v>
      </c>
      <c r="G173" s="62">
        <v>16</v>
      </c>
      <c r="H173" s="62" t="s">
        <v>80</v>
      </c>
      <c r="I173" s="34">
        <f t="shared" si="13"/>
        <v>0</v>
      </c>
      <c r="J173" s="34">
        <f t="shared" si="14"/>
        <v>0</v>
      </c>
      <c r="K173" s="71">
        <f t="shared" si="15"/>
        <v>0</v>
      </c>
      <c r="L173" s="68">
        <f t="shared" si="16"/>
        <v>0</v>
      </c>
      <c r="M173" s="63"/>
      <c r="AA173" s="68">
        <f t="shared" si="7"/>
        <v>0</v>
      </c>
      <c r="AB173" s="68">
        <f t="shared" si="8"/>
        <v>0</v>
      </c>
      <c r="AC173" s="68">
        <f t="shared" si="9"/>
        <v>0</v>
      </c>
    </row>
    <row r="174" spans="1:29">
      <c r="A174" s="58">
        <v>26.3</v>
      </c>
      <c r="B174" s="59" t="s">
        <v>190</v>
      </c>
      <c r="C174" s="80"/>
      <c r="D174" s="65"/>
      <c r="E174" s="65"/>
      <c r="F174" s="62">
        <v>6</v>
      </c>
      <c r="G174" s="62">
        <v>24</v>
      </c>
      <c r="H174" s="62" t="s">
        <v>80</v>
      </c>
      <c r="I174" s="34">
        <f t="shared" si="13"/>
        <v>0</v>
      </c>
      <c r="J174" s="34">
        <f t="shared" si="14"/>
        <v>0</v>
      </c>
      <c r="K174" s="71">
        <f t="shared" si="15"/>
        <v>0</v>
      </c>
      <c r="L174" s="68">
        <f t="shared" si="16"/>
        <v>0</v>
      </c>
      <c r="M174" s="63"/>
      <c r="AA174" s="68">
        <f t="shared" si="7"/>
        <v>0</v>
      </c>
      <c r="AB174" s="68">
        <f t="shared" si="8"/>
        <v>0</v>
      </c>
      <c r="AC174" s="68">
        <f t="shared" si="9"/>
        <v>0</v>
      </c>
    </row>
    <row r="175" spans="1:29">
      <c r="A175" s="58">
        <v>26.4</v>
      </c>
      <c r="B175" s="59" t="s">
        <v>191</v>
      </c>
      <c r="C175" s="80"/>
      <c r="D175" s="65"/>
      <c r="E175" s="65"/>
      <c r="F175" s="62">
        <v>8</v>
      </c>
      <c r="G175" s="62">
        <v>32</v>
      </c>
      <c r="H175" s="62" t="s">
        <v>80</v>
      </c>
      <c r="I175" s="34">
        <f t="shared" si="13"/>
        <v>0</v>
      </c>
      <c r="J175" s="34">
        <f t="shared" si="14"/>
        <v>0</v>
      </c>
      <c r="K175" s="71">
        <f t="shared" si="15"/>
        <v>0</v>
      </c>
      <c r="L175" s="68">
        <f t="shared" si="16"/>
        <v>0</v>
      </c>
      <c r="M175" s="63"/>
      <c r="AA175" s="68">
        <f t="shared" si="7"/>
        <v>0</v>
      </c>
      <c r="AB175" s="68">
        <f t="shared" si="8"/>
        <v>0</v>
      </c>
      <c r="AC175" s="68">
        <f t="shared" si="9"/>
        <v>0</v>
      </c>
    </row>
    <row r="176" spans="1:29">
      <c r="A176" s="58">
        <v>26.5</v>
      </c>
      <c r="B176" s="59" t="s">
        <v>38</v>
      </c>
      <c r="C176" s="80"/>
      <c r="D176" s="65"/>
      <c r="E176" s="65"/>
      <c r="F176" s="62">
        <v>16</v>
      </c>
      <c r="G176" s="62">
        <v>64</v>
      </c>
      <c r="H176" s="62" t="s">
        <v>80</v>
      </c>
      <c r="I176" s="34">
        <f t="shared" si="13"/>
        <v>0</v>
      </c>
      <c r="J176" s="34">
        <f t="shared" si="14"/>
        <v>0</v>
      </c>
      <c r="K176" s="71">
        <f t="shared" si="15"/>
        <v>0</v>
      </c>
      <c r="L176" s="68">
        <f t="shared" si="16"/>
        <v>0</v>
      </c>
      <c r="M176" s="63"/>
      <c r="AA176" s="68">
        <f t="shared" si="7"/>
        <v>0</v>
      </c>
      <c r="AB176" s="68">
        <f t="shared" si="8"/>
        <v>0</v>
      </c>
      <c r="AC176" s="68">
        <f t="shared" si="9"/>
        <v>0</v>
      </c>
    </row>
    <row r="177" spans="1:29">
      <c r="A177" s="58">
        <v>26.6</v>
      </c>
      <c r="B177" s="59" t="s">
        <v>39</v>
      </c>
      <c r="C177" s="80"/>
      <c r="D177" s="65"/>
      <c r="E177" s="65"/>
      <c r="F177" s="62">
        <v>24</v>
      </c>
      <c r="G177" s="62">
        <v>80</v>
      </c>
      <c r="H177" s="62" t="s">
        <v>80</v>
      </c>
      <c r="I177" s="34">
        <f t="shared" si="13"/>
        <v>0</v>
      </c>
      <c r="J177" s="34">
        <f t="shared" si="14"/>
        <v>0</v>
      </c>
      <c r="K177" s="71">
        <f t="shared" si="15"/>
        <v>0</v>
      </c>
      <c r="L177" s="68">
        <f t="shared" si="16"/>
        <v>0</v>
      </c>
      <c r="M177" s="63"/>
      <c r="AA177" s="68">
        <f t="shared" si="7"/>
        <v>0</v>
      </c>
      <c r="AB177" s="68">
        <f t="shared" si="8"/>
        <v>0</v>
      </c>
      <c r="AC177" s="68">
        <f t="shared" si="9"/>
        <v>0</v>
      </c>
    </row>
    <row r="178" spans="1:29">
      <c r="A178" s="58">
        <v>26.7</v>
      </c>
      <c r="B178" s="59" t="s">
        <v>50</v>
      </c>
      <c r="C178" s="80"/>
      <c r="D178" s="65"/>
      <c r="E178" s="65"/>
      <c r="F178" s="62">
        <v>32</v>
      </c>
      <c r="G178" s="62">
        <v>80</v>
      </c>
      <c r="H178" s="62" t="s">
        <v>80</v>
      </c>
      <c r="I178" s="34">
        <f t="shared" si="13"/>
        <v>0</v>
      </c>
      <c r="J178" s="34">
        <f t="shared" si="14"/>
        <v>0</v>
      </c>
      <c r="K178" s="71">
        <f t="shared" si="15"/>
        <v>0</v>
      </c>
      <c r="L178" s="68">
        <f t="shared" si="16"/>
        <v>0</v>
      </c>
      <c r="M178" s="63"/>
      <c r="AA178" s="68">
        <f t="shared" si="7"/>
        <v>0</v>
      </c>
      <c r="AB178" s="68">
        <f t="shared" si="8"/>
        <v>0</v>
      </c>
      <c r="AC178" s="68">
        <f t="shared" si="9"/>
        <v>0</v>
      </c>
    </row>
    <row r="179" spans="1:29" ht="11.25" customHeight="1">
      <c r="A179" s="58">
        <v>26.8</v>
      </c>
      <c r="B179" s="59" t="s">
        <v>49</v>
      </c>
      <c r="C179" s="80"/>
      <c r="D179" s="65"/>
      <c r="E179" s="65"/>
      <c r="F179" s="62">
        <v>40</v>
      </c>
      <c r="G179" s="62">
        <v>80</v>
      </c>
      <c r="H179" s="62" t="s">
        <v>80</v>
      </c>
      <c r="I179" s="34">
        <f t="shared" si="13"/>
        <v>0</v>
      </c>
      <c r="J179" s="34">
        <f t="shared" si="14"/>
        <v>0</v>
      </c>
      <c r="K179" s="71">
        <f t="shared" si="15"/>
        <v>0</v>
      </c>
      <c r="L179" s="68">
        <f t="shared" si="16"/>
        <v>0</v>
      </c>
      <c r="M179" s="63"/>
      <c r="AA179" s="68">
        <f t="shared" si="7"/>
        <v>0</v>
      </c>
      <c r="AB179" s="68">
        <f t="shared" si="8"/>
        <v>0</v>
      </c>
      <c r="AC179" s="68">
        <f t="shared" si="9"/>
        <v>0</v>
      </c>
    </row>
    <row r="180" spans="1:29" ht="11.25" thickBot="1">
      <c r="A180" s="93"/>
      <c r="B180" s="8"/>
      <c r="C180" s="94"/>
      <c r="D180" s="95"/>
      <c r="E180" s="95"/>
      <c r="F180" s="8"/>
      <c r="G180" s="8"/>
      <c r="H180" s="8"/>
      <c r="I180" s="34"/>
      <c r="J180" s="34"/>
      <c r="K180" s="34"/>
      <c r="L180" s="35"/>
      <c r="M180" s="63"/>
      <c r="AA180" s="68" t="str">
        <f t="shared" si="7"/>
        <v/>
      </c>
      <c r="AB180" s="68" t="str">
        <f t="shared" si="8"/>
        <v/>
      </c>
      <c r="AC180" s="68" t="str">
        <f t="shared" si="9"/>
        <v/>
      </c>
    </row>
    <row r="181" spans="1:29" s="57" customFormat="1" ht="52.5" customHeight="1" thickBot="1">
      <c r="A181" s="52" t="s">
        <v>78</v>
      </c>
      <c r="B181" s="53" t="s">
        <v>126</v>
      </c>
      <c r="C181" s="54" t="s">
        <v>127</v>
      </c>
      <c r="D181" s="54" t="str">
        <f>"A"&amp;$F$4&amp;" entrer le nombre d'activités"</f>
        <v>A&lt;yyyy&gt; entrer le nombre d'activités</v>
      </c>
      <c r="E181" s="54" t="str">
        <f>"A"&amp;$H$4&amp;" entrer le nombre d'activités"</f>
        <v>A&lt;yyyy&gt; entrer le nombre d'activités</v>
      </c>
      <c r="F181" s="53" t="s">
        <v>135</v>
      </c>
      <c r="G181" s="53" t="s">
        <v>129</v>
      </c>
      <c r="H181" s="53" t="s">
        <v>130</v>
      </c>
      <c r="I181" s="53" t="str">
        <f>"A"&amp;$F$4&amp;" crédits"</f>
        <v>A&lt;yyyy&gt; crédits</v>
      </c>
      <c r="J181" s="53" t="str">
        <f>"A"&amp;$F$4&amp;" crédits"</f>
        <v>A&lt;yyyy&gt; crédits</v>
      </c>
      <c r="K181" s="55" t="s">
        <v>131</v>
      </c>
      <c r="L181" s="53" t="s">
        <v>132</v>
      </c>
      <c r="M181" s="56"/>
      <c r="AA181" s="68" t="str">
        <f t="shared" si="7"/>
        <v/>
      </c>
      <c r="AB181" s="68" t="str">
        <f t="shared" si="8"/>
        <v/>
      </c>
      <c r="AC181" s="68" t="str">
        <f t="shared" si="9"/>
        <v/>
      </c>
    </row>
    <row r="182" spans="1:29" ht="94.5">
      <c r="A182" s="58">
        <v>27</v>
      </c>
      <c r="B182" s="74" t="s">
        <v>63</v>
      </c>
      <c r="C182" s="88"/>
      <c r="D182" s="89"/>
      <c r="E182" s="89"/>
      <c r="F182" s="90">
        <v>8</v>
      </c>
      <c r="G182" s="90">
        <v>16</v>
      </c>
      <c r="H182" s="90" t="s">
        <v>88</v>
      </c>
      <c r="I182" s="34">
        <f>SUM(D182*F182)</f>
        <v>0</v>
      </c>
      <c r="J182" s="34">
        <f>SUM(E182*F182)</f>
        <v>0</v>
      </c>
      <c r="K182" s="71">
        <f>SUM(I182:J182)</f>
        <v>0</v>
      </c>
      <c r="L182" s="68">
        <f>IF(K182&gt;=G182,G182,K182)</f>
        <v>0</v>
      </c>
      <c r="M182" s="63"/>
      <c r="AA182" s="68">
        <f t="shared" si="7"/>
        <v>0</v>
      </c>
      <c r="AB182" s="68">
        <f t="shared" si="8"/>
        <v>0</v>
      </c>
      <c r="AC182" s="68">
        <f t="shared" si="9"/>
        <v>0</v>
      </c>
    </row>
    <row r="183" spans="1:29" ht="42">
      <c r="A183" s="58">
        <v>27.1</v>
      </c>
      <c r="B183" s="100" t="s">
        <v>152</v>
      </c>
      <c r="C183" s="80"/>
      <c r="D183" s="89"/>
      <c r="E183" s="89"/>
      <c r="F183" s="90">
        <v>3</v>
      </c>
      <c r="G183" s="90">
        <v>6</v>
      </c>
      <c r="H183" s="90" t="s">
        <v>88</v>
      </c>
      <c r="I183" s="34">
        <f>SUM(D183*F183)</f>
        <v>0</v>
      </c>
      <c r="J183" s="34">
        <f>SUM(E183*F183)</f>
        <v>0</v>
      </c>
      <c r="K183" s="71">
        <f>SUM(I183:J183)</f>
        <v>0</v>
      </c>
      <c r="L183" s="68">
        <f>IF(K183&gt;=G183,G183,K183)</f>
        <v>0</v>
      </c>
      <c r="M183" s="63"/>
      <c r="AA183" s="68">
        <f t="shared" si="7"/>
        <v>0</v>
      </c>
      <c r="AB183" s="68">
        <f t="shared" si="8"/>
        <v>0</v>
      </c>
      <c r="AC183" s="68">
        <f t="shared" si="9"/>
        <v>0</v>
      </c>
    </row>
    <row r="184" spans="1:29" ht="33" customHeight="1">
      <c r="A184" s="58">
        <v>27.2</v>
      </c>
      <c r="B184" s="100" t="s">
        <v>52</v>
      </c>
      <c r="C184" s="80"/>
      <c r="D184" s="89"/>
      <c r="E184" s="89"/>
      <c r="F184" s="90">
        <v>3</v>
      </c>
      <c r="G184" s="90">
        <v>6</v>
      </c>
      <c r="H184" s="90" t="s">
        <v>88</v>
      </c>
      <c r="I184" s="34">
        <f>SUM(D184*F184)</f>
        <v>0</v>
      </c>
      <c r="J184" s="34">
        <f>SUM(E184*F184)</f>
        <v>0</v>
      </c>
      <c r="K184" s="71">
        <f>SUM(I184:J184)</f>
        <v>0</v>
      </c>
      <c r="L184" s="68">
        <f>IF(K184&gt;=G184,G184,K184)</f>
        <v>0</v>
      </c>
      <c r="M184" s="63"/>
      <c r="AA184" s="68">
        <f t="shared" si="7"/>
        <v>0</v>
      </c>
      <c r="AB184" s="68">
        <f t="shared" si="8"/>
        <v>0</v>
      </c>
      <c r="AC184" s="68">
        <f t="shared" si="9"/>
        <v>0</v>
      </c>
    </row>
    <row r="185" spans="1:29" ht="24" customHeight="1">
      <c r="A185" s="58">
        <v>27.3</v>
      </c>
      <c r="B185" s="100" t="s">
        <v>54</v>
      </c>
      <c r="C185" s="80"/>
      <c r="D185" s="89"/>
      <c r="E185" s="89"/>
      <c r="F185" s="90">
        <v>2</v>
      </c>
      <c r="G185" s="90">
        <v>4</v>
      </c>
      <c r="H185" s="90" t="s">
        <v>88</v>
      </c>
      <c r="I185" s="34">
        <f>SUM(D185*F185)</f>
        <v>0</v>
      </c>
      <c r="J185" s="34">
        <f>SUM(E185*F185)</f>
        <v>0</v>
      </c>
      <c r="K185" s="71">
        <f>SUM(I185:J185)</f>
        <v>0</v>
      </c>
      <c r="L185" s="68">
        <f>IF(K185&gt;=G185,G185,K185)</f>
        <v>0</v>
      </c>
      <c r="M185" s="63"/>
      <c r="AA185" s="68">
        <f t="shared" si="7"/>
        <v>0</v>
      </c>
      <c r="AB185" s="68">
        <f t="shared" si="8"/>
        <v>0</v>
      </c>
      <c r="AC185" s="68">
        <f t="shared" si="9"/>
        <v>0</v>
      </c>
    </row>
    <row r="186" spans="1:29">
      <c r="A186" s="93"/>
      <c r="B186" s="8"/>
      <c r="C186" s="76"/>
      <c r="D186" s="96"/>
      <c r="E186" s="96"/>
      <c r="F186" s="8"/>
      <c r="G186" s="8"/>
      <c r="H186" s="8"/>
      <c r="I186" s="34"/>
      <c r="J186" s="34"/>
      <c r="K186" s="34"/>
      <c r="L186" s="35"/>
      <c r="M186" s="63"/>
      <c r="AA186" s="68" t="str">
        <f t="shared" si="7"/>
        <v/>
      </c>
      <c r="AB186" s="68" t="str">
        <f t="shared" si="8"/>
        <v/>
      </c>
      <c r="AC186" s="68" t="str">
        <f t="shared" si="9"/>
        <v/>
      </c>
    </row>
    <row r="187" spans="1:29" ht="84">
      <c r="A187" s="58">
        <v>28</v>
      </c>
      <c r="B187" s="74" t="s">
        <v>65</v>
      </c>
      <c r="C187" s="88"/>
      <c r="D187" s="89"/>
      <c r="E187" s="89"/>
      <c r="F187" s="90">
        <v>2</v>
      </c>
      <c r="G187" s="90">
        <v>6</v>
      </c>
      <c r="H187" s="90" t="s">
        <v>88</v>
      </c>
      <c r="I187" s="34">
        <f>SUM(D187*F187)</f>
        <v>0</v>
      </c>
      <c r="J187" s="34">
        <f>SUM(E187*F187)</f>
        <v>0</v>
      </c>
      <c r="K187" s="71">
        <f>SUM(I187:J187)</f>
        <v>0</v>
      </c>
      <c r="L187" s="68">
        <f>IF(K187&gt;=G187,G187,K187)</f>
        <v>0</v>
      </c>
      <c r="M187" s="63"/>
      <c r="AA187" s="68">
        <f t="shared" si="7"/>
        <v>0</v>
      </c>
      <c r="AB187" s="68">
        <f t="shared" si="8"/>
        <v>0</v>
      </c>
      <c r="AC187" s="68">
        <f t="shared" si="9"/>
        <v>0</v>
      </c>
    </row>
    <row r="188" spans="1:29">
      <c r="A188" s="93"/>
      <c r="B188" s="8"/>
      <c r="C188" s="76"/>
      <c r="D188" s="96"/>
      <c r="E188" s="96"/>
      <c r="F188" s="8"/>
      <c r="G188" s="8"/>
      <c r="H188" s="8"/>
      <c r="I188" s="34"/>
      <c r="J188" s="34"/>
      <c r="K188" s="34"/>
      <c r="L188" s="35"/>
      <c r="M188" s="63"/>
      <c r="AA188" s="68" t="str">
        <f t="shared" si="7"/>
        <v/>
      </c>
      <c r="AB188" s="68" t="str">
        <f t="shared" si="8"/>
        <v/>
      </c>
      <c r="AC188" s="68" t="str">
        <f t="shared" si="9"/>
        <v/>
      </c>
    </row>
    <row r="189" spans="1:29" ht="84">
      <c r="A189" s="58">
        <v>29</v>
      </c>
      <c r="B189" s="74" t="s">
        <v>64</v>
      </c>
      <c r="C189" s="88"/>
      <c r="D189" s="89"/>
      <c r="E189" s="89"/>
      <c r="F189" s="90">
        <v>8</v>
      </c>
      <c r="G189" s="90">
        <v>16</v>
      </c>
      <c r="H189" s="90" t="s">
        <v>88</v>
      </c>
      <c r="I189" s="34">
        <f>SUM(D189*F189)</f>
        <v>0</v>
      </c>
      <c r="J189" s="34">
        <f>SUM(E189*F189)</f>
        <v>0</v>
      </c>
      <c r="K189" s="71">
        <f>SUM(I189:J189)</f>
        <v>0</v>
      </c>
      <c r="L189" s="68">
        <f>IF(K189&gt;=G189,G189,K189)</f>
        <v>0</v>
      </c>
      <c r="M189" s="63"/>
      <c r="AA189" s="68">
        <f t="shared" si="7"/>
        <v>0</v>
      </c>
      <c r="AB189" s="68">
        <f t="shared" si="8"/>
        <v>0</v>
      </c>
      <c r="AC189" s="68">
        <f t="shared" si="9"/>
        <v>0</v>
      </c>
    </row>
    <row r="190" spans="1:29" ht="52.5">
      <c r="A190" s="58">
        <v>29.1</v>
      </c>
      <c r="B190" s="100" t="s">
        <v>53</v>
      </c>
      <c r="C190" s="80"/>
      <c r="D190" s="89"/>
      <c r="E190" s="89"/>
      <c r="F190" s="90">
        <v>3</v>
      </c>
      <c r="G190" s="90">
        <v>6</v>
      </c>
      <c r="H190" s="90" t="s">
        <v>88</v>
      </c>
      <c r="I190" s="34">
        <f>SUM(D190*F190)</f>
        <v>0</v>
      </c>
      <c r="J190" s="34">
        <f>SUM(E190*F190)</f>
        <v>0</v>
      </c>
      <c r="K190" s="71">
        <f>SUM(I190:J190)</f>
        <v>0</v>
      </c>
      <c r="L190" s="68">
        <f>IF(K190&gt;=G190,G190,K190)</f>
        <v>0</v>
      </c>
      <c r="M190" s="63"/>
      <c r="AA190" s="68">
        <f t="shared" si="7"/>
        <v>0</v>
      </c>
      <c r="AB190" s="68">
        <f t="shared" si="8"/>
        <v>0</v>
      </c>
      <c r="AC190" s="68">
        <f t="shared" si="9"/>
        <v>0</v>
      </c>
    </row>
    <row r="191" spans="1:29" ht="21">
      <c r="A191" s="58">
        <v>29.2</v>
      </c>
      <c r="B191" s="100" t="s">
        <v>55</v>
      </c>
      <c r="C191" s="80"/>
      <c r="D191" s="89"/>
      <c r="E191" s="89"/>
      <c r="F191" s="90">
        <v>1</v>
      </c>
      <c r="G191" s="90">
        <v>2</v>
      </c>
      <c r="H191" s="90" t="s">
        <v>88</v>
      </c>
      <c r="I191" s="34">
        <f>SUM(D191*F191)</f>
        <v>0</v>
      </c>
      <c r="J191" s="34">
        <f>SUM(E191*F191)</f>
        <v>0</v>
      </c>
      <c r="K191" s="71">
        <f>SUM(I191:J191)</f>
        <v>0</v>
      </c>
      <c r="L191" s="68">
        <f>IF(K191&gt;=G191,G191,K191)</f>
        <v>0</v>
      </c>
      <c r="M191" s="63"/>
      <c r="AA191" s="68">
        <f t="shared" si="7"/>
        <v>0</v>
      </c>
      <c r="AB191" s="68">
        <f t="shared" si="8"/>
        <v>0</v>
      </c>
      <c r="AC191" s="68">
        <f t="shared" si="9"/>
        <v>0</v>
      </c>
    </row>
    <row r="192" spans="1:29" ht="21">
      <c r="A192" s="58">
        <v>29.3</v>
      </c>
      <c r="B192" s="100" t="s">
        <v>56</v>
      </c>
      <c r="C192" s="80"/>
      <c r="D192" s="89"/>
      <c r="E192" s="89"/>
      <c r="F192" s="90">
        <v>2</v>
      </c>
      <c r="G192" s="90">
        <v>4</v>
      </c>
      <c r="H192" s="90" t="s">
        <v>88</v>
      </c>
      <c r="I192" s="34">
        <f>SUM(D192*F192)</f>
        <v>0</v>
      </c>
      <c r="J192" s="34">
        <f>SUM(E192*F192)</f>
        <v>0</v>
      </c>
      <c r="K192" s="71">
        <f>SUM(I192:J192)</f>
        <v>0</v>
      </c>
      <c r="L192" s="68">
        <f>IF(K192&gt;=G192,G192,K192)</f>
        <v>0</v>
      </c>
      <c r="M192" s="63"/>
      <c r="AA192" s="68">
        <f t="shared" si="7"/>
        <v>0</v>
      </c>
      <c r="AB192" s="68">
        <f t="shared" si="8"/>
        <v>0</v>
      </c>
      <c r="AC192" s="68">
        <f t="shared" si="9"/>
        <v>0</v>
      </c>
    </row>
    <row r="193" spans="1:29" ht="21">
      <c r="A193" s="58">
        <v>29.4</v>
      </c>
      <c r="B193" s="100" t="s">
        <v>57</v>
      </c>
      <c r="C193" s="80"/>
      <c r="D193" s="89"/>
      <c r="E193" s="89"/>
      <c r="F193" s="90">
        <v>2</v>
      </c>
      <c r="G193" s="90">
        <v>4</v>
      </c>
      <c r="H193" s="90" t="s">
        <v>88</v>
      </c>
      <c r="I193" s="34">
        <f>SUM(D193*F193)</f>
        <v>0</v>
      </c>
      <c r="J193" s="34">
        <f>SUM(E193*F193)</f>
        <v>0</v>
      </c>
      <c r="K193" s="71">
        <f>SUM(I193:J193)</f>
        <v>0</v>
      </c>
      <c r="L193" s="68">
        <f>IF(K193&gt;=G193,G193,K193)</f>
        <v>0</v>
      </c>
      <c r="M193" s="63"/>
      <c r="AA193" s="68">
        <f t="shared" si="7"/>
        <v>0</v>
      </c>
      <c r="AB193" s="68">
        <f t="shared" si="8"/>
        <v>0</v>
      </c>
      <c r="AC193" s="68">
        <f t="shared" si="9"/>
        <v>0</v>
      </c>
    </row>
    <row r="194" spans="1:29" ht="11.25" thickBot="1">
      <c r="A194" s="93"/>
      <c r="B194" s="8"/>
      <c r="C194" s="97"/>
      <c r="D194" s="98"/>
      <c r="E194" s="98"/>
      <c r="F194" s="8"/>
      <c r="G194" s="8"/>
      <c r="H194" s="8"/>
      <c r="I194" s="34"/>
      <c r="J194" s="34"/>
      <c r="K194" s="34"/>
      <c r="L194" s="35"/>
      <c r="M194" s="63"/>
      <c r="AA194" s="68" t="str">
        <f t="shared" si="7"/>
        <v/>
      </c>
      <c r="AB194" s="68" t="str">
        <f t="shared" si="8"/>
        <v/>
      </c>
      <c r="AC194" s="68" t="str">
        <f t="shared" si="9"/>
        <v/>
      </c>
    </row>
    <row r="195" spans="1:29" s="57" customFormat="1" ht="52.5" customHeight="1" thickBot="1">
      <c r="A195" s="52" t="s">
        <v>78</v>
      </c>
      <c r="B195" s="53" t="s">
        <v>126</v>
      </c>
      <c r="C195" s="54" t="s">
        <v>127</v>
      </c>
      <c r="D195" s="54" t="str">
        <f>"A"&amp;$F$4&amp;" entrer le nombre d'activités"</f>
        <v>A&lt;yyyy&gt; entrer le nombre d'activités</v>
      </c>
      <c r="E195" s="54" t="str">
        <f>"A"&amp;$H$4&amp;" entrer le nombre d'activités"</f>
        <v>A&lt;yyyy&gt; entrer le nombre d'activités</v>
      </c>
      <c r="F195" s="53" t="s">
        <v>135</v>
      </c>
      <c r="G195" s="53" t="s">
        <v>129</v>
      </c>
      <c r="H195" s="53" t="s">
        <v>130</v>
      </c>
      <c r="I195" s="53" t="str">
        <f>"A"&amp;$F$4&amp;" crédits"</f>
        <v>A&lt;yyyy&gt; crédits</v>
      </c>
      <c r="J195" s="53" t="str">
        <f>"A"&amp;$F$4&amp;" crédits"</f>
        <v>A&lt;yyyy&gt; crédits</v>
      </c>
      <c r="K195" s="55" t="s">
        <v>131</v>
      </c>
      <c r="L195" s="53" t="s">
        <v>132</v>
      </c>
      <c r="M195" s="56"/>
      <c r="AA195" s="68" t="str">
        <f t="shared" si="7"/>
        <v/>
      </c>
      <c r="AB195" s="68" t="str">
        <f t="shared" si="8"/>
        <v/>
      </c>
      <c r="AC195" s="68" t="str">
        <f t="shared" si="9"/>
        <v/>
      </c>
    </row>
    <row r="196" spans="1:29" ht="94.5">
      <c r="A196" s="58">
        <v>30</v>
      </c>
      <c r="B196" s="64" t="s">
        <v>66</v>
      </c>
      <c r="C196" s="88"/>
      <c r="D196" s="89"/>
      <c r="E196" s="89"/>
      <c r="F196" s="90">
        <v>6</v>
      </c>
      <c r="G196" s="90">
        <v>12</v>
      </c>
      <c r="H196" s="90" t="s">
        <v>88</v>
      </c>
      <c r="I196" s="34">
        <f>SUM(D196*F196)</f>
        <v>0</v>
      </c>
      <c r="J196" s="34">
        <f>SUM(E196*F196)</f>
        <v>0</v>
      </c>
      <c r="K196" s="71">
        <f>SUM(I196:J196)</f>
        <v>0</v>
      </c>
      <c r="L196" s="68">
        <f>IF(K196&gt;=G196,G196,K196)</f>
        <v>0</v>
      </c>
      <c r="M196" s="63"/>
      <c r="AA196" s="68">
        <f t="shared" si="7"/>
        <v>0</v>
      </c>
      <c r="AB196" s="68">
        <f t="shared" si="8"/>
        <v>0</v>
      </c>
      <c r="AC196" s="68">
        <f t="shared" si="9"/>
        <v>0</v>
      </c>
    </row>
    <row r="197" spans="1:29" ht="21">
      <c r="A197" s="58">
        <v>30.1</v>
      </c>
      <c r="B197" s="101" t="s">
        <v>58</v>
      </c>
      <c r="C197" s="80"/>
      <c r="D197" s="89"/>
      <c r="E197" s="89"/>
      <c r="F197" s="90">
        <v>2</v>
      </c>
      <c r="G197" s="90">
        <v>4</v>
      </c>
      <c r="H197" s="90" t="s">
        <v>88</v>
      </c>
      <c r="I197" s="34">
        <f>SUM(D197*F197)</f>
        <v>0</v>
      </c>
      <c r="J197" s="34">
        <f>SUM(E197*F197)</f>
        <v>0</v>
      </c>
      <c r="K197" s="71">
        <f>SUM(I197:J197)</f>
        <v>0</v>
      </c>
      <c r="L197" s="68">
        <f>IF(K197&gt;=G197,G197,K197)</f>
        <v>0</v>
      </c>
      <c r="M197" s="63"/>
      <c r="AA197" s="68">
        <f t="shared" si="7"/>
        <v>0</v>
      </c>
      <c r="AB197" s="68">
        <f t="shared" si="8"/>
        <v>0</v>
      </c>
      <c r="AC197" s="68">
        <f t="shared" si="9"/>
        <v>0</v>
      </c>
    </row>
    <row r="198" spans="1:29" ht="31.5">
      <c r="A198" s="58">
        <v>30.2</v>
      </c>
      <c r="B198" s="100" t="s">
        <v>59</v>
      </c>
      <c r="C198" s="80"/>
      <c r="D198" s="89"/>
      <c r="E198" s="89"/>
      <c r="F198" s="90">
        <v>2</v>
      </c>
      <c r="G198" s="90">
        <v>4</v>
      </c>
      <c r="H198" s="90" t="s">
        <v>88</v>
      </c>
      <c r="I198" s="34">
        <f>SUM(D198*F198)</f>
        <v>0</v>
      </c>
      <c r="J198" s="34">
        <f>SUM(E198*F198)</f>
        <v>0</v>
      </c>
      <c r="K198" s="71">
        <f>SUM(I198:J198)</f>
        <v>0</v>
      </c>
      <c r="L198" s="68">
        <f>IF(K198&gt;=G198,G198,K198)</f>
        <v>0</v>
      </c>
      <c r="M198" s="63"/>
      <c r="AA198" s="68">
        <f t="shared" si="7"/>
        <v>0</v>
      </c>
      <c r="AB198" s="68">
        <f t="shared" si="8"/>
        <v>0</v>
      </c>
      <c r="AC198" s="68">
        <f t="shared" si="9"/>
        <v>0</v>
      </c>
    </row>
    <row r="199" spans="1:29" ht="42">
      <c r="A199" s="58">
        <v>30.3</v>
      </c>
      <c r="B199" s="100" t="s">
        <v>60</v>
      </c>
      <c r="C199" s="80"/>
      <c r="D199" s="89"/>
      <c r="E199" s="89"/>
      <c r="F199" s="90">
        <v>2</v>
      </c>
      <c r="G199" s="90">
        <v>4</v>
      </c>
      <c r="H199" s="90" t="s">
        <v>88</v>
      </c>
      <c r="I199" s="34">
        <f>SUM(D199*F199)</f>
        <v>0</v>
      </c>
      <c r="J199" s="34">
        <f>SUM(E199*F199)</f>
        <v>0</v>
      </c>
      <c r="K199" s="71">
        <f>SUM(I199:J199)</f>
        <v>0</v>
      </c>
      <c r="L199" s="68">
        <f>IF(K199&gt;=G199,G199,K199)</f>
        <v>0</v>
      </c>
      <c r="M199" s="63"/>
      <c r="AA199" s="68">
        <f t="shared" si="7"/>
        <v>0</v>
      </c>
      <c r="AB199" s="68">
        <f t="shared" si="8"/>
        <v>0</v>
      </c>
      <c r="AC199" s="68">
        <f t="shared" si="9"/>
        <v>0</v>
      </c>
    </row>
    <row r="200" spans="1:29">
      <c r="A200" s="93"/>
      <c r="B200" s="8"/>
      <c r="C200" s="76"/>
      <c r="D200" s="96"/>
      <c r="E200" s="96"/>
      <c r="F200" s="8"/>
      <c r="G200" s="8"/>
      <c r="H200" s="8"/>
      <c r="I200" s="34"/>
      <c r="J200" s="34"/>
      <c r="K200" s="34"/>
      <c r="L200" s="35"/>
      <c r="M200" s="63"/>
      <c r="AA200" s="68" t="str">
        <f t="shared" si="7"/>
        <v/>
      </c>
      <c r="AB200" s="68" t="str">
        <f t="shared" si="8"/>
        <v/>
      </c>
      <c r="AC200" s="68" t="str">
        <f t="shared" si="9"/>
        <v/>
      </c>
    </row>
    <row r="201" spans="1:29" ht="84">
      <c r="A201" s="58">
        <v>31</v>
      </c>
      <c r="B201" s="64" t="s">
        <v>67</v>
      </c>
      <c r="C201" s="88"/>
      <c r="D201" s="89"/>
      <c r="E201" s="89"/>
      <c r="F201" s="90">
        <v>6</v>
      </c>
      <c r="G201" s="90">
        <v>12</v>
      </c>
      <c r="H201" s="90" t="s">
        <v>88</v>
      </c>
      <c r="I201" s="34">
        <f>SUM(D201*F201)</f>
        <v>0</v>
      </c>
      <c r="J201" s="34">
        <f>SUM(E201*F201)</f>
        <v>0</v>
      </c>
      <c r="K201" s="71">
        <f>SUM(I201:J201)</f>
        <v>0</v>
      </c>
      <c r="L201" s="68">
        <f>IF(K201&gt;=G201,G201,K201)</f>
        <v>0</v>
      </c>
      <c r="M201" s="63"/>
      <c r="AA201" s="68">
        <f t="shared" si="7"/>
        <v>0</v>
      </c>
      <c r="AB201" s="68">
        <f t="shared" si="8"/>
        <v>0</v>
      </c>
      <c r="AC201" s="68">
        <f t="shared" si="9"/>
        <v>0</v>
      </c>
    </row>
    <row r="202" spans="1:29" ht="31.5">
      <c r="A202" s="58">
        <v>31.1</v>
      </c>
      <c r="B202" s="101" t="s">
        <v>61</v>
      </c>
      <c r="C202" s="80"/>
      <c r="D202" s="89"/>
      <c r="E202" s="89"/>
      <c r="F202" s="90">
        <v>2</v>
      </c>
      <c r="G202" s="90">
        <v>6</v>
      </c>
      <c r="H202" s="90" t="s">
        <v>88</v>
      </c>
      <c r="I202" s="34">
        <f>SUM(D202*F202)</f>
        <v>0</v>
      </c>
      <c r="J202" s="34">
        <f>SUM(E202*F202)</f>
        <v>0</v>
      </c>
      <c r="K202" s="71">
        <f>SUM(I202:J202)</f>
        <v>0</v>
      </c>
      <c r="L202" s="68">
        <f>IF(K202&gt;=G202,G202,K202)</f>
        <v>0</v>
      </c>
      <c r="M202" s="63"/>
      <c r="AA202" s="68">
        <f t="shared" si="7"/>
        <v>0</v>
      </c>
      <c r="AB202" s="68">
        <f t="shared" si="8"/>
        <v>0</v>
      </c>
      <c r="AC202" s="68">
        <f t="shared" si="9"/>
        <v>0</v>
      </c>
    </row>
    <row r="203" spans="1:29" ht="42">
      <c r="A203" s="58">
        <v>31.2</v>
      </c>
      <c r="B203" s="100" t="s">
        <v>62</v>
      </c>
      <c r="C203" s="80"/>
      <c r="D203" s="89"/>
      <c r="E203" s="89"/>
      <c r="F203" s="90">
        <v>0.5</v>
      </c>
      <c r="G203" s="90">
        <v>6</v>
      </c>
      <c r="H203" s="90" t="s">
        <v>88</v>
      </c>
      <c r="I203" s="34">
        <f>SUM(D203*F203)</f>
        <v>0</v>
      </c>
      <c r="J203" s="34">
        <f>SUM(E203*F203)</f>
        <v>0</v>
      </c>
      <c r="K203" s="71">
        <f>SUM(I203:J203)</f>
        <v>0</v>
      </c>
      <c r="L203" s="68">
        <f>IF(K203&gt;=G203,G203,K203)</f>
        <v>0</v>
      </c>
      <c r="M203" s="63"/>
      <c r="AA203" s="68">
        <f t="shared" si="7"/>
        <v>0</v>
      </c>
      <c r="AB203" s="68">
        <f t="shared" si="8"/>
        <v>0</v>
      </c>
      <c r="AC203" s="68">
        <f t="shared" si="9"/>
        <v>0</v>
      </c>
    </row>
    <row r="204" spans="1:29">
      <c r="A204" s="93"/>
      <c r="B204" s="8"/>
      <c r="C204" s="76"/>
      <c r="D204" s="96"/>
      <c r="E204" s="96"/>
      <c r="F204" s="8"/>
      <c r="G204" s="8"/>
      <c r="H204" s="8"/>
      <c r="I204" s="34"/>
      <c r="J204" s="34"/>
      <c r="K204" s="71"/>
      <c r="L204" s="68"/>
      <c r="M204" s="63"/>
      <c r="AA204" s="68" t="str">
        <f t="shared" si="7"/>
        <v/>
      </c>
      <c r="AB204" s="68" t="str">
        <f t="shared" si="8"/>
        <v/>
      </c>
      <c r="AC204" s="68" t="str">
        <f t="shared" si="9"/>
        <v/>
      </c>
    </row>
    <row r="205" spans="1:29" ht="63">
      <c r="A205" s="58">
        <v>32</v>
      </c>
      <c r="B205" s="64" t="s">
        <v>180</v>
      </c>
      <c r="C205" s="88"/>
      <c r="D205" s="89"/>
      <c r="E205" s="89"/>
      <c r="F205" s="90">
        <v>10</v>
      </c>
      <c r="G205" s="90">
        <v>20</v>
      </c>
      <c r="H205" s="90" t="s">
        <v>88</v>
      </c>
      <c r="I205" s="34">
        <f>SUM(D205*F205)</f>
        <v>0</v>
      </c>
      <c r="J205" s="34">
        <f>SUM(E205*F205)</f>
        <v>0</v>
      </c>
      <c r="K205" s="71">
        <f>SUM(I205:J205)</f>
        <v>0</v>
      </c>
      <c r="L205" s="68">
        <f>IF(K205&gt;=G205,G205,K205)</f>
        <v>0</v>
      </c>
      <c r="M205" s="63"/>
      <c r="AA205" s="68">
        <f t="shared" si="7"/>
        <v>0</v>
      </c>
      <c r="AB205" s="68">
        <f t="shared" si="8"/>
        <v>0</v>
      </c>
      <c r="AC205" s="68">
        <f t="shared" si="9"/>
        <v>0</v>
      </c>
    </row>
    <row r="206" spans="1:29" ht="23.25" customHeight="1">
      <c r="A206" s="58">
        <v>32.1</v>
      </c>
      <c r="B206" s="101" t="s">
        <v>193</v>
      </c>
      <c r="C206" s="80"/>
      <c r="D206" s="89"/>
      <c r="E206" s="89"/>
      <c r="F206" s="90">
        <v>5</v>
      </c>
      <c r="G206" s="90">
        <v>10</v>
      </c>
      <c r="H206" s="90" t="s">
        <v>88</v>
      </c>
      <c r="I206" s="34">
        <f>SUM(D206*F206)</f>
        <v>0</v>
      </c>
      <c r="J206" s="34">
        <f>SUM(E206*F206)</f>
        <v>0</v>
      </c>
      <c r="K206" s="71">
        <f>SUM(I206:J206)</f>
        <v>0</v>
      </c>
      <c r="L206" s="68">
        <f>IF(K206&gt;=G206,G206,K206)</f>
        <v>0</v>
      </c>
      <c r="M206" s="63"/>
      <c r="AA206" s="68">
        <f t="shared" si="7"/>
        <v>0</v>
      </c>
      <c r="AB206" s="68">
        <f t="shared" si="8"/>
        <v>0</v>
      </c>
      <c r="AC206" s="68">
        <f t="shared" si="9"/>
        <v>0</v>
      </c>
    </row>
    <row r="207" spans="1:29" ht="21">
      <c r="A207" s="58">
        <v>32.200000000000003</v>
      </c>
      <c r="B207" s="100" t="s">
        <v>68</v>
      </c>
      <c r="C207" s="80"/>
      <c r="D207" s="89"/>
      <c r="E207" s="89"/>
      <c r="F207" s="90">
        <v>5</v>
      </c>
      <c r="G207" s="90">
        <v>10</v>
      </c>
      <c r="H207" s="90" t="s">
        <v>88</v>
      </c>
      <c r="I207" s="34">
        <f>SUM(D207*F207)</f>
        <v>0</v>
      </c>
      <c r="J207" s="34">
        <f>SUM(E207*F207)</f>
        <v>0</v>
      </c>
      <c r="K207" s="71">
        <f>SUM(I207:J207)</f>
        <v>0</v>
      </c>
      <c r="L207" s="68">
        <f>IF(K207&gt;=G207,G207,K207)</f>
        <v>0</v>
      </c>
      <c r="M207" s="63"/>
      <c r="AA207" s="68">
        <f t="shared" si="7"/>
        <v>0</v>
      </c>
      <c r="AB207" s="68">
        <f t="shared" si="8"/>
        <v>0</v>
      </c>
      <c r="AC207" s="68">
        <f t="shared" si="9"/>
        <v>0</v>
      </c>
    </row>
    <row r="208" spans="1:29" ht="11.25" thickBot="1">
      <c r="A208" s="93"/>
      <c r="B208" s="8"/>
      <c r="C208" s="94"/>
      <c r="D208" s="95"/>
      <c r="E208" s="95"/>
      <c r="F208" s="8"/>
      <c r="G208" s="8"/>
      <c r="H208" s="8"/>
      <c r="I208" s="34"/>
      <c r="J208" s="34"/>
      <c r="K208" s="34"/>
      <c r="L208" s="35"/>
      <c r="M208" s="63"/>
      <c r="AA208" s="68" t="str">
        <f t="shared" ref="AA208:AA230" si="17">IF(ISBLANK($L208),"",IF(ISNUMBER($L208),IF($H208="A",$L208,0),""))</f>
        <v/>
      </c>
      <c r="AB208" s="68" t="str">
        <f t="shared" ref="AB208:AB230" si="18">IF(ISBLANK($L208),"",IF(ISNUMBER($L208),IF($H208="B",$L208,0),""))</f>
        <v/>
      </c>
      <c r="AC208" s="68" t="str">
        <f t="shared" ref="AC208:AC230" si="19">IF(ISBLANK($L208),"",IF(ISNUMBER($L208),IF($H208="C",$L208,0),""))</f>
        <v/>
      </c>
    </row>
    <row r="209" spans="1:29" s="57" customFormat="1" ht="52.5" customHeight="1" thickBot="1">
      <c r="A209" s="52" t="s">
        <v>78</v>
      </c>
      <c r="B209" s="53" t="s">
        <v>126</v>
      </c>
      <c r="C209" s="54" t="s">
        <v>127</v>
      </c>
      <c r="D209" s="54" t="str">
        <f>"A"&amp;$F$4&amp;" entrer le nombre d'activités"</f>
        <v>A&lt;yyyy&gt; entrer le nombre d'activités</v>
      </c>
      <c r="E209" s="54" t="str">
        <f>"A"&amp;$H$4&amp;" entrer le nombre d'activités"</f>
        <v>A&lt;yyyy&gt; entrer le nombre d'activités</v>
      </c>
      <c r="F209" s="53" t="s">
        <v>135</v>
      </c>
      <c r="G209" s="53" t="s">
        <v>129</v>
      </c>
      <c r="H209" s="53" t="s">
        <v>130</v>
      </c>
      <c r="I209" s="53" t="str">
        <f>"A"&amp;$F$4&amp;" crédits"</f>
        <v>A&lt;yyyy&gt; crédits</v>
      </c>
      <c r="J209" s="53" t="str">
        <f>"A"&amp;$F$4&amp;" crédits"</f>
        <v>A&lt;yyyy&gt; crédits</v>
      </c>
      <c r="K209" s="55" t="s">
        <v>131</v>
      </c>
      <c r="L209" s="53" t="s">
        <v>132</v>
      </c>
      <c r="M209" s="56"/>
      <c r="AA209" s="68" t="str">
        <f t="shared" si="17"/>
        <v/>
      </c>
      <c r="AB209" s="68" t="str">
        <f t="shared" si="18"/>
        <v/>
      </c>
      <c r="AC209" s="68" t="str">
        <f t="shared" si="19"/>
        <v/>
      </c>
    </row>
    <row r="210" spans="1:29" ht="63">
      <c r="A210" s="58">
        <v>33</v>
      </c>
      <c r="B210" s="64" t="s">
        <v>69</v>
      </c>
      <c r="C210" s="88"/>
      <c r="D210" s="89"/>
      <c r="E210" s="89"/>
      <c r="F210" s="90">
        <v>6</v>
      </c>
      <c r="G210" s="90">
        <v>12</v>
      </c>
      <c r="H210" s="90" t="s">
        <v>88</v>
      </c>
      <c r="I210" s="34">
        <f>SUM(D210*F210)</f>
        <v>0</v>
      </c>
      <c r="J210" s="34">
        <f>SUM(E210*F210)</f>
        <v>0</v>
      </c>
      <c r="K210" s="71">
        <f>SUM(I210:J210)</f>
        <v>0</v>
      </c>
      <c r="L210" s="68">
        <f>IF(K210&gt;=G210,G210,K210)</f>
        <v>0</v>
      </c>
      <c r="M210" s="63"/>
      <c r="AA210" s="68">
        <f t="shared" si="17"/>
        <v>0</v>
      </c>
      <c r="AB210" s="68">
        <f t="shared" si="18"/>
        <v>0</v>
      </c>
      <c r="AC210" s="68">
        <f t="shared" si="19"/>
        <v>0</v>
      </c>
    </row>
    <row r="211" spans="1:29">
      <c r="A211" s="93"/>
      <c r="B211" s="8"/>
      <c r="C211" s="76"/>
      <c r="D211" s="96"/>
      <c r="E211" s="96"/>
      <c r="F211" s="8"/>
      <c r="G211" s="8"/>
      <c r="H211" s="8"/>
      <c r="I211" s="34"/>
      <c r="J211" s="34"/>
      <c r="K211" s="34"/>
      <c r="L211" s="35"/>
      <c r="M211" s="63"/>
      <c r="AA211" s="68" t="str">
        <f t="shared" si="17"/>
        <v/>
      </c>
      <c r="AB211" s="68" t="str">
        <f t="shared" si="18"/>
        <v/>
      </c>
      <c r="AC211" s="68" t="str">
        <f t="shared" si="19"/>
        <v/>
      </c>
    </row>
    <row r="212" spans="1:29" ht="115.5">
      <c r="A212" s="58">
        <v>34</v>
      </c>
      <c r="B212" s="64" t="s">
        <v>70</v>
      </c>
      <c r="C212" s="88"/>
      <c r="D212" s="89"/>
      <c r="E212" s="89"/>
      <c r="F212" s="90">
        <v>6</v>
      </c>
      <c r="G212" s="90">
        <v>12</v>
      </c>
      <c r="H212" s="90" t="s">
        <v>88</v>
      </c>
      <c r="I212" s="34">
        <f>SUM(D212*F212)</f>
        <v>0</v>
      </c>
      <c r="J212" s="34">
        <f>SUM(E212*F212)</f>
        <v>0</v>
      </c>
      <c r="K212" s="71">
        <f>SUM(I212:J212)</f>
        <v>0</v>
      </c>
      <c r="L212" s="68">
        <f>IF(K212&gt;=G212,G212,K212)</f>
        <v>0</v>
      </c>
      <c r="M212" s="63"/>
      <c r="AA212" s="68">
        <f t="shared" si="17"/>
        <v>0</v>
      </c>
      <c r="AB212" s="68">
        <f t="shared" si="18"/>
        <v>0</v>
      </c>
      <c r="AC212" s="68">
        <f t="shared" si="19"/>
        <v>0</v>
      </c>
    </row>
    <row r="213" spans="1:29" ht="31.5">
      <c r="A213" s="58">
        <v>34.1</v>
      </c>
      <c r="B213" s="99" t="s">
        <v>71</v>
      </c>
      <c r="C213" s="80"/>
      <c r="D213" s="89"/>
      <c r="E213" s="89"/>
      <c r="F213" s="90">
        <v>3</v>
      </c>
      <c r="G213" s="90">
        <v>18</v>
      </c>
      <c r="H213" s="90" t="s">
        <v>88</v>
      </c>
      <c r="I213" s="34">
        <f>SUM(D213*F213)</f>
        <v>0</v>
      </c>
      <c r="J213" s="34">
        <f>SUM(E213*F213)</f>
        <v>0</v>
      </c>
      <c r="K213" s="71">
        <f>SUM(I213:J213)</f>
        <v>0</v>
      </c>
      <c r="L213" s="68">
        <f>IF(K213&gt;=G213,G213,K213)</f>
        <v>0</v>
      </c>
      <c r="M213" s="63"/>
      <c r="AA213" s="68">
        <f t="shared" si="17"/>
        <v>0</v>
      </c>
      <c r="AB213" s="68">
        <f t="shared" si="18"/>
        <v>0</v>
      </c>
      <c r="AC213" s="68">
        <f t="shared" si="19"/>
        <v>0</v>
      </c>
    </row>
    <row r="214" spans="1:29">
      <c r="A214" s="93"/>
      <c r="B214" s="8"/>
      <c r="C214" s="76"/>
      <c r="D214" s="96"/>
      <c r="E214" s="96"/>
      <c r="F214" s="8"/>
      <c r="G214" s="8"/>
      <c r="H214" s="8"/>
      <c r="I214" s="34"/>
      <c r="J214" s="34"/>
      <c r="K214" s="34"/>
      <c r="L214" s="35"/>
      <c r="M214" s="63"/>
      <c r="AA214" s="68" t="str">
        <f t="shared" si="17"/>
        <v/>
      </c>
      <c r="AB214" s="68" t="str">
        <f t="shared" si="18"/>
        <v/>
      </c>
      <c r="AC214" s="68" t="str">
        <f t="shared" si="19"/>
        <v/>
      </c>
    </row>
    <row r="215" spans="1:29" ht="73.5">
      <c r="A215" s="58">
        <v>35</v>
      </c>
      <c r="B215" s="64" t="s">
        <v>72</v>
      </c>
      <c r="C215" s="88"/>
      <c r="D215" s="89"/>
      <c r="E215" s="89"/>
      <c r="F215" s="90">
        <v>3</v>
      </c>
      <c r="G215" s="90">
        <v>18</v>
      </c>
      <c r="H215" s="90" t="s">
        <v>88</v>
      </c>
      <c r="I215" s="34">
        <f>SUM(D215*F215)</f>
        <v>0</v>
      </c>
      <c r="J215" s="34">
        <f>SUM(E215*F215)</f>
        <v>0</v>
      </c>
      <c r="K215" s="71">
        <f>SUM(I215:J215)</f>
        <v>0</v>
      </c>
      <c r="L215" s="68">
        <f>IF(K215&gt;=G215,G215,K215)</f>
        <v>0</v>
      </c>
      <c r="M215" s="63"/>
      <c r="AA215" s="68">
        <f t="shared" si="17"/>
        <v>0</v>
      </c>
      <c r="AB215" s="68">
        <f t="shared" si="18"/>
        <v>0</v>
      </c>
      <c r="AC215" s="68">
        <f t="shared" si="19"/>
        <v>0</v>
      </c>
    </row>
    <row r="216" spans="1:29" ht="22.5" customHeight="1">
      <c r="A216" s="58">
        <v>35.1</v>
      </c>
      <c r="B216" s="101" t="s">
        <v>194</v>
      </c>
      <c r="C216" s="80"/>
      <c r="D216" s="89"/>
      <c r="E216" s="89"/>
      <c r="F216" s="90">
        <v>3</v>
      </c>
      <c r="G216" s="90">
        <v>6</v>
      </c>
      <c r="H216" s="90" t="s">
        <v>88</v>
      </c>
      <c r="I216" s="34">
        <f>SUM(D216*F216)</f>
        <v>0</v>
      </c>
      <c r="J216" s="34">
        <f>SUM(E216*F216)</f>
        <v>0</v>
      </c>
      <c r="K216" s="71">
        <f>SUM(I216:J216)</f>
        <v>0</v>
      </c>
      <c r="L216" s="68">
        <f>IF(K216&gt;=G216,G216,K216)</f>
        <v>0</v>
      </c>
      <c r="M216" s="63"/>
      <c r="AA216" s="68">
        <f t="shared" si="17"/>
        <v>0</v>
      </c>
      <c r="AB216" s="68">
        <f t="shared" si="18"/>
        <v>0</v>
      </c>
      <c r="AC216" s="68">
        <f t="shared" si="19"/>
        <v>0</v>
      </c>
    </row>
    <row r="217" spans="1:29" ht="31.5">
      <c r="A217" s="58">
        <v>35.200000000000003</v>
      </c>
      <c r="B217" s="100" t="s">
        <v>73</v>
      </c>
      <c r="C217" s="80"/>
      <c r="D217" s="89"/>
      <c r="E217" s="89"/>
      <c r="F217" s="90">
        <v>3</v>
      </c>
      <c r="G217" s="90">
        <v>6</v>
      </c>
      <c r="H217" s="90" t="s">
        <v>88</v>
      </c>
      <c r="I217" s="34">
        <f>SUM(D217*F217)</f>
        <v>0</v>
      </c>
      <c r="J217" s="34">
        <f>SUM(E217*F217)</f>
        <v>0</v>
      </c>
      <c r="K217" s="71">
        <f>SUM(I217:J217)</f>
        <v>0</v>
      </c>
      <c r="L217" s="68">
        <f>IF(K217&gt;=G217,G217,K217)</f>
        <v>0</v>
      </c>
      <c r="M217" s="63"/>
      <c r="AA217" s="68">
        <f t="shared" si="17"/>
        <v>0</v>
      </c>
      <c r="AB217" s="68">
        <f t="shared" si="18"/>
        <v>0</v>
      </c>
      <c r="AC217" s="68">
        <f t="shared" si="19"/>
        <v>0</v>
      </c>
    </row>
    <row r="218" spans="1:29" ht="31.5">
      <c r="A218" s="58">
        <v>35.299999999999997</v>
      </c>
      <c r="B218" s="100" t="s">
        <v>74</v>
      </c>
      <c r="C218" s="80"/>
      <c r="D218" s="89"/>
      <c r="E218" s="89"/>
      <c r="F218" s="90">
        <v>3</v>
      </c>
      <c r="G218" s="90">
        <v>6</v>
      </c>
      <c r="H218" s="90" t="s">
        <v>88</v>
      </c>
      <c r="I218" s="34">
        <f>SUM(D218*F218)</f>
        <v>0</v>
      </c>
      <c r="J218" s="34">
        <f>SUM(E218*F218)</f>
        <v>0</v>
      </c>
      <c r="K218" s="71">
        <f>SUM(I218:J218)</f>
        <v>0</v>
      </c>
      <c r="L218" s="68">
        <f>IF(K218&gt;=G218,G218,K218)</f>
        <v>0</v>
      </c>
      <c r="M218" s="63"/>
      <c r="AA218" s="68">
        <f t="shared" si="17"/>
        <v>0</v>
      </c>
      <c r="AB218" s="68">
        <f t="shared" si="18"/>
        <v>0</v>
      </c>
      <c r="AC218" s="68">
        <f t="shared" si="19"/>
        <v>0</v>
      </c>
    </row>
    <row r="219" spans="1:29" ht="11.25" thickBot="1">
      <c r="A219" s="58"/>
      <c r="B219" s="59"/>
      <c r="C219" s="72"/>
      <c r="D219" s="92"/>
      <c r="E219" s="92"/>
      <c r="F219" s="90"/>
      <c r="G219" s="90"/>
      <c r="H219" s="90"/>
      <c r="I219" s="34"/>
      <c r="J219" s="34"/>
      <c r="K219" s="34"/>
      <c r="L219" s="35"/>
      <c r="M219" s="63"/>
      <c r="AA219" s="68" t="str">
        <f t="shared" si="17"/>
        <v/>
      </c>
      <c r="AB219" s="68" t="str">
        <f t="shared" si="18"/>
        <v/>
      </c>
      <c r="AC219" s="68" t="str">
        <f t="shared" si="19"/>
        <v/>
      </c>
    </row>
    <row r="220" spans="1:29" s="57" customFormat="1" ht="52.5" customHeight="1" thickBot="1">
      <c r="A220" s="52" t="s">
        <v>78</v>
      </c>
      <c r="B220" s="53" t="s">
        <v>126</v>
      </c>
      <c r="C220" s="54" t="s">
        <v>127</v>
      </c>
      <c r="D220" s="54" t="str">
        <f>"A"&amp;$F$4&amp;" entrer le nombre d'activités"</f>
        <v>A&lt;yyyy&gt; entrer le nombre d'activités</v>
      </c>
      <c r="E220" s="54" t="str">
        <f>"A"&amp;$H$4&amp;" entrer le nombre d'activités"</f>
        <v>A&lt;yyyy&gt; entrer le nombre d'activités</v>
      </c>
      <c r="F220" s="53" t="s">
        <v>135</v>
      </c>
      <c r="G220" s="53" t="s">
        <v>129</v>
      </c>
      <c r="H220" s="53" t="s">
        <v>130</v>
      </c>
      <c r="I220" s="53" t="str">
        <f>"A"&amp;$F$4&amp;" crédits"</f>
        <v>A&lt;yyyy&gt; crédits</v>
      </c>
      <c r="J220" s="53" t="str">
        <f>"A"&amp;$F$4&amp;" crédits"</f>
        <v>A&lt;yyyy&gt; crédits</v>
      </c>
      <c r="K220" s="55" t="s">
        <v>131</v>
      </c>
      <c r="L220" s="53" t="s">
        <v>132</v>
      </c>
      <c r="M220" s="56"/>
      <c r="AA220" s="68" t="str">
        <f t="shared" si="17"/>
        <v/>
      </c>
      <c r="AB220" s="68" t="str">
        <f t="shared" si="18"/>
        <v/>
      </c>
      <c r="AC220" s="68" t="str">
        <f t="shared" si="19"/>
        <v/>
      </c>
    </row>
    <row r="221" spans="1:29" ht="84">
      <c r="A221" s="58">
        <v>36</v>
      </c>
      <c r="B221" s="64" t="s">
        <v>75</v>
      </c>
      <c r="C221" s="88"/>
      <c r="D221" s="89"/>
      <c r="E221" s="89"/>
      <c r="F221" s="90">
        <v>4</v>
      </c>
      <c r="G221" s="90">
        <v>16</v>
      </c>
      <c r="H221" s="90" t="s">
        <v>88</v>
      </c>
      <c r="I221" s="34">
        <f>SUM(D221*F221)</f>
        <v>0</v>
      </c>
      <c r="J221" s="34">
        <f>SUM(E221*F221)</f>
        <v>0</v>
      </c>
      <c r="K221" s="71">
        <f>SUM(I221:J221)</f>
        <v>0</v>
      </c>
      <c r="L221" s="68">
        <f>IF(K221&gt;=G221,G221,K221)</f>
        <v>0</v>
      </c>
      <c r="M221" s="63"/>
      <c r="AA221" s="68">
        <f t="shared" si="17"/>
        <v>0</v>
      </c>
      <c r="AB221" s="68">
        <f t="shared" si="18"/>
        <v>0</v>
      </c>
      <c r="AC221" s="68">
        <f t="shared" si="19"/>
        <v>0</v>
      </c>
    </row>
    <row r="222" spans="1:29" ht="21">
      <c r="A222" s="58">
        <v>36.1</v>
      </c>
      <c r="B222" s="101" t="s">
        <v>76</v>
      </c>
      <c r="C222" s="80"/>
      <c r="D222" s="89"/>
      <c r="E222" s="89"/>
      <c r="F222" s="90">
        <v>3</v>
      </c>
      <c r="G222" s="90">
        <v>9</v>
      </c>
      <c r="H222" s="90" t="s">
        <v>88</v>
      </c>
      <c r="I222" s="34">
        <f>SUM(D222*F222)</f>
        <v>0</v>
      </c>
      <c r="J222" s="34">
        <f>SUM(E222*F222)</f>
        <v>0</v>
      </c>
      <c r="K222" s="71">
        <f>SUM(I222:J222)</f>
        <v>0</v>
      </c>
      <c r="L222" s="68">
        <f>IF(K222&gt;=G222,G222,K222)</f>
        <v>0</v>
      </c>
      <c r="M222" s="63"/>
      <c r="AA222" s="68">
        <f t="shared" si="17"/>
        <v>0</v>
      </c>
      <c r="AB222" s="68">
        <f t="shared" si="18"/>
        <v>0</v>
      </c>
      <c r="AC222" s="68">
        <f t="shared" si="19"/>
        <v>0</v>
      </c>
    </row>
    <row r="223" spans="1:29" ht="42">
      <c r="A223" s="58">
        <v>36.200000000000003</v>
      </c>
      <c r="B223" s="100" t="s">
        <v>153</v>
      </c>
      <c r="C223" s="80"/>
      <c r="D223" s="89"/>
      <c r="E223" s="89"/>
      <c r="F223" s="90">
        <v>3</v>
      </c>
      <c r="G223" s="90">
        <v>6</v>
      </c>
      <c r="H223" s="90" t="s">
        <v>88</v>
      </c>
      <c r="I223" s="34">
        <f>SUM(D223*F223)</f>
        <v>0</v>
      </c>
      <c r="J223" s="34">
        <f>SUM(E223*F223)</f>
        <v>0</v>
      </c>
      <c r="K223" s="71">
        <f>SUM(I223:J223)</f>
        <v>0</v>
      </c>
      <c r="L223" s="68">
        <f>IF(K223&gt;=G223,G223,K223)</f>
        <v>0</v>
      </c>
      <c r="M223" s="63"/>
      <c r="AA223" s="68">
        <f t="shared" si="17"/>
        <v>0</v>
      </c>
      <c r="AB223" s="68">
        <f t="shared" si="18"/>
        <v>0</v>
      </c>
      <c r="AC223" s="68">
        <f t="shared" si="19"/>
        <v>0</v>
      </c>
    </row>
    <row r="224" spans="1:29" ht="11.25" thickBot="1">
      <c r="A224" s="58"/>
      <c r="B224" s="59"/>
      <c r="C224" s="72"/>
      <c r="D224" s="92"/>
      <c r="E224" s="92"/>
      <c r="F224" s="90"/>
      <c r="G224" s="90"/>
      <c r="H224" s="90"/>
      <c r="I224" s="34"/>
      <c r="J224" s="34"/>
      <c r="K224" s="34"/>
      <c r="L224" s="35"/>
      <c r="M224" s="63"/>
      <c r="AA224" s="68" t="str">
        <f t="shared" si="17"/>
        <v/>
      </c>
      <c r="AB224" s="68" t="str">
        <f t="shared" si="18"/>
        <v/>
      </c>
      <c r="AC224" s="68" t="str">
        <f t="shared" si="19"/>
        <v/>
      </c>
    </row>
    <row r="225" spans="1:29" ht="42.75" thickBot="1">
      <c r="A225" s="52" t="s">
        <v>78</v>
      </c>
      <c r="B225" s="53" t="s">
        <v>126</v>
      </c>
      <c r="C225" s="54" t="s">
        <v>127</v>
      </c>
      <c r="D225" s="54" t="str">
        <f>"A"&amp;$F$4&amp;" entrer le nombre d'activités"</f>
        <v>A&lt;yyyy&gt; entrer le nombre d'activités</v>
      </c>
      <c r="E225" s="54" t="str">
        <f>"A"&amp;$H$4&amp;" entrer le nombre d'activités"</f>
        <v>A&lt;yyyy&gt; entrer le nombre d'activités</v>
      </c>
      <c r="F225" s="53" t="s">
        <v>135</v>
      </c>
      <c r="G225" s="53" t="s">
        <v>129</v>
      </c>
      <c r="H225" s="53" t="s">
        <v>130</v>
      </c>
      <c r="I225" s="53" t="str">
        <f>"A"&amp;$F$4&amp;" crédits"</f>
        <v>A&lt;yyyy&gt; crédits</v>
      </c>
      <c r="J225" s="53" t="str">
        <f>"A"&amp;$F$4&amp;" crédits"</f>
        <v>A&lt;yyyy&gt; crédits</v>
      </c>
      <c r="K225" s="55" t="s">
        <v>131</v>
      </c>
      <c r="L225" s="53" t="s">
        <v>132</v>
      </c>
      <c r="M225" s="56"/>
      <c r="AA225" s="68" t="str">
        <f t="shared" si="17"/>
        <v/>
      </c>
      <c r="AB225" s="68" t="str">
        <f t="shared" si="18"/>
        <v/>
      </c>
      <c r="AC225" s="68" t="str">
        <f t="shared" si="19"/>
        <v/>
      </c>
    </row>
    <row r="226" spans="1:29" ht="21">
      <c r="A226" s="58">
        <v>37</v>
      </c>
      <c r="B226" s="74" t="s">
        <v>195</v>
      </c>
      <c r="C226" s="88"/>
      <c r="D226" s="89"/>
      <c r="E226" s="89"/>
      <c r="F226" s="90">
        <v>10</v>
      </c>
      <c r="G226" s="90">
        <v>20</v>
      </c>
      <c r="H226" s="90" t="s">
        <v>101</v>
      </c>
      <c r="I226" s="34">
        <f>SUM(D226*F226)</f>
        <v>0</v>
      </c>
      <c r="J226" s="34">
        <f>SUM(E226*F226)</f>
        <v>0</v>
      </c>
      <c r="K226" s="71">
        <f>SUM(I226:J226)</f>
        <v>0</v>
      </c>
      <c r="L226" s="68">
        <f>IF(K226&gt;=G226,G226,K226)</f>
        <v>0</v>
      </c>
      <c r="M226" s="63"/>
      <c r="AA226" s="68">
        <f t="shared" si="17"/>
        <v>0</v>
      </c>
      <c r="AB226" s="68">
        <f t="shared" si="18"/>
        <v>0</v>
      </c>
      <c r="AC226" s="68">
        <f t="shared" si="19"/>
        <v>0</v>
      </c>
    </row>
    <row r="227" spans="1:29" ht="11.25" thickBot="1">
      <c r="A227" s="58"/>
      <c r="B227" s="59"/>
      <c r="C227" s="72"/>
      <c r="D227" s="92"/>
      <c r="E227" s="92"/>
      <c r="F227" s="90"/>
      <c r="G227" s="90"/>
      <c r="H227" s="90"/>
      <c r="I227" s="34"/>
      <c r="J227" s="34"/>
      <c r="K227" s="34"/>
      <c r="L227" s="35"/>
      <c r="M227" s="63"/>
      <c r="AA227" s="68" t="str">
        <f t="shared" si="17"/>
        <v/>
      </c>
      <c r="AB227" s="68" t="str">
        <f t="shared" si="18"/>
        <v/>
      </c>
      <c r="AC227" s="68" t="str">
        <f t="shared" si="19"/>
        <v/>
      </c>
    </row>
    <row r="228" spans="1:29" ht="42.75" thickBot="1">
      <c r="A228" s="52" t="s">
        <v>78</v>
      </c>
      <c r="B228" s="53" t="s">
        <v>126</v>
      </c>
      <c r="C228" s="54" t="s">
        <v>127</v>
      </c>
      <c r="D228" s="54" t="str">
        <f>"A"&amp;$F$4&amp;" entrer le nombre d'activités"</f>
        <v>A&lt;yyyy&gt; entrer le nombre d'activités</v>
      </c>
      <c r="E228" s="54" t="str">
        <f>"A"&amp;$H$4&amp;" entrer le nombre d'activités"</f>
        <v>A&lt;yyyy&gt; entrer le nombre d'activités</v>
      </c>
      <c r="F228" s="53" t="s">
        <v>135</v>
      </c>
      <c r="G228" s="53" t="s">
        <v>129</v>
      </c>
      <c r="H228" s="53" t="s">
        <v>130</v>
      </c>
      <c r="I228" s="53" t="str">
        <f>"A"&amp;$F$4&amp;" crédits"</f>
        <v>A&lt;yyyy&gt; crédits</v>
      </c>
      <c r="J228" s="53" t="str">
        <f>"A"&amp;$F$4&amp;" crédits"</f>
        <v>A&lt;yyyy&gt; crédits</v>
      </c>
      <c r="K228" s="55" t="s">
        <v>131</v>
      </c>
      <c r="L228" s="53" t="s">
        <v>132</v>
      </c>
      <c r="M228" s="56"/>
      <c r="AA228" s="68" t="str">
        <f t="shared" si="17"/>
        <v/>
      </c>
      <c r="AB228" s="68" t="str">
        <f t="shared" si="18"/>
        <v/>
      </c>
      <c r="AC228" s="68" t="str">
        <f t="shared" si="19"/>
        <v/>
      </c>
    </row>
    <row r="229" spans="1:29" ht="42">
      <c r="A229" s="58">
        <v>38</v>
      </c>
      <c r="B229" s="74" t="s">
        <v>196</v>
      </c>
      <c r="C229" s="88"/>
      <c r="D229" s="89"/>
      <c r="E229" s="89"/>
      <c r="F229" s="90">
        <v>1</v>
      </c>
      <c r="G229" s="90">
        <v>6</v>
      </c>
      <c r="H229" s="90" t="s">
        <v>101</v>
      </c>
      <c r="I229" s="34">
        <f>SUM(D229*F229)</f>
        <v>0</v>
      </c>
      <c r="J229" s="34">
        <f>SUM(E229*F229)</f>
        <v>0</v>
      </c>
      <c r="K229" s="71">
        <f>SUM(I229:J229)</f>
        <v>0</v>
      </c>
      <c r="L229" s="68">
        <f>IF(K229&gt;=G229,G229,K229)</f>
        <v>0</v>
      </c>
      <c r="M229" s="63"/>
      <c r="AA229" s="68">
        <f t="shared" si="17"/>
        <v>0</v>
      </c>
      <c r="AB229" s="68">
        <f t="shared" si="18"/>
        <v>0</v>
      </c>
      <c r="AC229" s="68">
        <f t="shared" si="19"/>
        <v>0</v>
      </c>
    </row>
    <row r="230" spans="1:29" ht="11.25" thickBot="1">
      <c r="A230" s="58"/>
      <c r="B230" s="59"/>
      <c r="C230" s="72"/>
      <c r="D230" s="92"/>
      <c r="E230" s="92"/>
      <c r="F230" s="90"/>
      <c r="G230" s="90"/>
      <c r="H230" s="90"/>
      <c r="I230" s="34"/>
      <c r="J230" s="34"/>
      <c r="K230" s="34"/>
      <c r="L230" s="35"/>
      <c r="M230" s="63"/>
      <c r="AA230" s="68" t="str">
        <f t="shared" si="17"/>
        <v/>
      </c>
      <c r="AB230" s="68" t="str">
        <f t="shared" si="18"/>
        <v/>
      </c>
      <c r="AC230" s="68" t="str">
        <f t="shared" si="19"/>
        <v/>
      </c>
    </row>
    <row r="231" spans="1:29">
      <c r="A231" s="105"/>
      <c r="B231" s="106"/>
      <c r="C231" s="106"/>
      <c r="D231" s="105"/>
      <c r="E231" s="105"/>
      <c r="F231" s="106"/>
      <c r="G231" s="106"/>
      <c r="H231" s="106"/>
      <c r="I231" s="107"/>
      <c r="J231" s="107"/>
      <c r="K231" s="108"/>
      <c r="L231" s="109"/>
      <c r="M231" s="106"/>
    </row>
    <row r="232" spans="1:29">
      <c r="A232" s="9"/>
      <c r="B232" s="8"/>
      <c r="F232" s="8"/>
      <c r="G232" s="8"/>
      <c r="H232" s="8"/>
      <c r="I232" s="34"/>
      <c r="J232" s="34"/>
      <c r="K232" s="34"/>
      <c r="L232" s="35"/>
      <c r="M232" s="8"/>
    </row>
    <row r="233" spans="1:29">
      <c r="A233" s="9"/>
      <c r="B233" s="8"/>
      <c r="F233" s="8"/>
      <c r="G233" s="8"/>
      <c r="H233" s="8"/>
      <c r="I233" s="34"/>
      <c r="J233" s="34"/>
      <c r="K233" s="34"/>
      <c r="L233" s="35"/>
      <c r="M233" s="8"/>
    </row>
    <row r="234" spans="1:29">
      <c r="A234" s="9"/>
      <c r="B234" s="8"/>
      <c r="F234" s="8"/>
      <c r="G234" s="8"/>
      <c r="H234" s="8"/>
      <c r="I234" s="34"/>
      <c r="J234" s="34"/>
      <c r="K234" s="34"/>
      <c r="L234" s="35"/>
      <c r="M234" s="8"/>
    </row>
    <row r="235" spans="1:29">
      <c r="A235" s="9"/>
      <c r="B235" s="8"/>
      <c r="F235" s="8"/>
      <c r="G235" s="8"/>
      <c r="H235" s="8"/>
      <c r="I235" s="34"/>
      <c r="J235" s="34"/>
      <c r="K235" s="34"/>
      <c r="L235" s="35"/>
      <c r="M235" s="8"/>
    </row>
    <row r="236" spans="1:29">
      <c r="A236" s="9"/>
      <c r="B236" s="8"/>
      <c r="F236" s="8"/>
      <c r="G236" s="8"/>
      <c r="H236" s="8"/>
      <c r="I236" s="34"/>
      <c r="J236" s="34"/>
      <c r="K236" s="34"/>
      <c r="L236" s="35"/>
      <c r="M236" s="8"/>
    </row>
    <row r="237" spans="1:29">
      <c r="A237" s="9"/>
      <c r="B237" s="8"/>
      <c r="F237" s="8"/>
      <c r="G237" s="8"/>
      <c r="H237" s="8"/>
      <c r="I237" s="34"/>
      <c r="J237" s="34"/>
      <c r="K237" s="34"/>
      <c r="L237" s="35"/>
      <c r="M237" s="8"/>
    </row>
    <row r="238" spans="1:29">
      <c r="A238" s="9"/>
      <c r="B238" s="8"/>
      <c r="F238" s="8"/>
      <c r="G238" s="8"/>
      <c r="H238" s="8"/>
      <c r="I238" s="34"/>
      <c r="J238" s="34"/>
      <c r="K238" s="34"/>
      <c r="L238" s="35"/>
      <c r="M238" s="8"/>
    </row>
    <row r="239" spans="1:29">
      <c r="A239" s="9"/>
      <c r="B239" s="8"/>
      <c r="F239" s="8"/>
      <c r="G239" s="8"/>
      <c r="H239" s="8"/>
      <c r="I239" s="34"/>
      <c r="J239" s="34"/>
      <c r="K239" s="34"/>
      <c r="L239" s="35"/>
      <c r="M239" s="8"/>
    </row>
    <row r="240" spans="1:29">
      <c r="A240" s="9"/>
      <c r="B240" s="8"/>
      <c r="F240" s="8"/>
      <c r="G240" s="8"/>
      <c r="H240" s="8"/>
      <c r="I240" s="34"/>
      <c r="J240" s="34"/>
      <c r="K240" s="34"/>
      <c r="L240" s="35"/>
      <c r="M240" s="8"/>
    </row>
    <row r="241" spans="1:13">
      <c r="A241" s="9"/>
      <c r="B241" s="8"/>
      <c r="F241" s="8"/>
      <c r="G241" s="8"/>
      <c r="H241" s="8"/>
      <c r="I241" s="34"/>
      <c r="J241" s="34"/>
      <c r="K241" s="34"/>
      <c r="L241" s="35"/>
      <c r="M241" s="8"/>
    </row>
    <row r="242" spans="1:13">
      <c r="A242" s="9"/>
      <c r="B242" s="8"/>
      <c r="F242" s="8"/>
      <c r="G242" s="8"/>
      <c r="H242" s="8"/>
      <c r="I242" s="34"/>
      <c r="J242" s="34"/>
      <c r="K242" s="34"/>
      <c r="L242" s="35"/>
      <c r="M242" s="8"/>
    </row>
    <row r="243" spans="1:13">
      <c r="A243" s="9"/>
      <c r="B243" s="8"/>
      <c r="F243" s="8"/>
      <c r="G243" s="8"/>
      <c r="H243" s="8"/>
      <c r="I243" s="34"/>
      <c r="J243" s="34"/>
      <c r="K243" s="34"/>
      <c r="L243" s="35"/>
      <c r="M243" s="8"/>
    </row>
    <row r="244" spans="1:13">
      <c r="A244" s="9"/>
      <c r="B244" s="8"/>
      <c r="F244" s="8"/>
      <c r="G244" s="8"/>
      <c r="H244" s="8"/>
      <c r="I244" s="34"/>
      <c r="J244" s="34"/>
      <c r="K244" s="34"/>
      <c r="L244" s="35"/>
      <c r="M244" s="8"/>
    </row>
    <row r="245" spans="1:13">
      <c r="A245" s="9"/>
      <c r="B245" s="8"/>
      <c r="F245" s="8"/>
      <c r="G245" s="8"/>
      <c r="H245" s="8"/>
      <c r="I245" s="34"/>
      <c r="J245" s="34"/>
      <c r="K245" s="34"/>
      <c r="L245" s="35"/>
      <c r="M245" s="8"/>
    </row>
    <row r="246" spans="1:13">
      <c r="A246" s="9"/>
      <c r="B246" s="8"/>
      <c r="F246" s="8"/>
      <c r="G246" s="8"/>
      <c r="H246" s="8"/>
      <c r="I246" s="34"/>
      <c r="J246" s="34"/>
      <c r="K246" s="34"/>
      <c r="L246" s="35"/>
      <c r="M246" s="8"/>
    </row>
    <row r="247" spans="1:13">
      <c r="A247" s="9"/>
      <c r="B247" s="8"/>
      <c r="F247" s="8"/>
      <c r="G247" s="8"/>
      <c r="H247" s="8"/>
      <c r="I247" s="34"/>
      <c r="J247" s="34"/>
      <c r="K247" s="34"/>
      <c r="L247" s="35"/>
      <c r="M247" s="8"/>
    </row>
    <row r="248" spans="1:13">
      <c r="A248" s="9"/>
      <c r="B248" s="8"/>
      <c r="F248" s="8"/>
      <c r="G248" s="8"/>
      <c r="H248" s="8"/>
      <c r="I248" s="34"/>
      <c r="J248" s="34"/>
      <c r="K248" s="34"/>
      <c r="L248" s="35"/>
      <c r="M248" s="8"/>
    </row>
    <row r="249" spans="1:13">
      <c r="A249" s="9"/>
      <c r="B249" s="8"/>
      <c r="F249" s="8"/>
      <c r="G249" s="8"/>
      <c r="H249" s="8"/>
      <c r="I249" s="34"/>
      <c r="J249" s="34"/>
      <c r="K249" s="34"/>
      <c r="L249" s="35"/>
      <c r="M249" s="8"/>
    </row>
    <row r="250" spans="1:13">
      <c r="A250" s="9"/>
      <c r="B250" s="8"/>
      <c r="F250" s="8"/>
      <c r="G250" s="8"/>
      <c r="H250" s="8"/>
      <c r="I250" s="34"/>
      <c r="J250" s="34"/>
      <c r="K250" s="34"/>
      <c r="L250" s="35"/>
      <c r="M250" s="8"/>
    </row>
    <row r="251" spans="1:13">
      <c r="A251" s="9"/>
      <c r="B251" s="8"/>
      <c r="F251" s="8"/>
      <c r="G251" s="8"/>
      <c r="H251" s="8"/>
      <c r="I251" s="34"/>
      <c r="J251" s="34"/>
      <c r="K251" s="34"/>
      <c r="L251" s="35"/>
      <c r="M251" s="8"/>
    </row>
    <row r="252" spans="1:13">
      <c r="A252" s="9"/>
      <c r="B252" s="8"/>
      <c r="F252" s="8"/>
      <c r="G252" s="8"/>
      <c r="H252" s="8"/>
      <c r="I252" s="34"/>
      <c r="J252" s="34"/>
      <c r="K252" s="34"/>
      <c r="L252" s="35"/>
      <c r="M252" s="8"/>
    </row>
    <row r="253" spans="1:13">
      <c r="A253" s="9"/>
      <c r="B253" s="8"/>
      <c r="F253" s="8"/>
      <c r="G253" s="8"/>
      <c r="H253" s="8"/>
      <c r="I253" s="34"/>
      <c r="J253" s="34"/>
      <c r="K253" s="34"/>
      <c r="L253" s="35"/>
      <c r="M253" s="8"/>
    </row>
    <row r="254" spans="1:13">
      <c r="A254" s="9"/>
      <c r="B254" s="8"/>
      <c r="F254" s="8"/>
      <c r="G254" s="8"/>
      <c r="H254" s="8"/>
      <c r="I254" s="34"/>
      <c r="J254" s="34"/>
      <c r="K254" s="34"/>
      <c r="L254" s="35"/>
      <c r="M254" s="8"/>
    </row>
    <row r="255" spans="1:13">
      <c r="A255" s="9"/>
      <c r="B255" s="8"/>
      <c r="F255" s="8"/>
      <c r="G255" s="8"/>
      <c r="H255" s="8"/>
      <c r="I255" s="34"/>
      <c r="J255" s="34"/>
      <c r="K255" s="34"/>
      <c r="L255" s="35"/>
      <c r="M255" s="8"/>
    </row>
    <row r="256" spans="1:13">
      <c r="A256" s="9"/>
      <c r="B256" s="8"/>
      <c r="F256" s="8"/>
      <c r="G256" s="8"/>
      <c r="H256" s="8"/>
      <c r="I256" s="34"/>
      <c r="J256" s="34"/>
      <c r="K256" s="34"/>
      <c r="L256" s="35"/>
      <c r="M256" s="8"/>
    </row>
    <row r="257" spans="1:13">
      <c r="A257" s="9"/>
      <c r="B257" s="8"/>
      <c r="F257" s="8"/>
      <c r="G257" s="8"/>
      <c r="H257" s="8"/>
      <c r="I257" s="34"/>
      <c r="J257" s="34"/>
      <c r="K257" s="34"/>
      <c r="L257" s="35"/>
      <c r="M257" s="8"/>
    </row>
    <row r="258" spans="1:13">
      <c r="A258" s="9"/>
      <c r="B258" s="8"/>
      <c r="F258" s="8"/>
      <c r="G258" s="8"/>
      <c r="H258" s="8"/>
      <c r="I258" s="34"/>
      <c r="J258" s="34"/>
      <c r="K258" s="34"/>
      <c r="L258" s="35"/>
      <c r="M258" s="8"/>
    </row>
    <row r="259" spans="1:13">
      <c r="A259" s="9"/>
      <c r="B259" s="8"/>
      <c r="F259" s="8"/>
      <c r="G259" s="8"/>
      <c r="H259" s="8"/>
      <c r="I259" s="34"/>
      <c r="J259" s="34"/>
      <c r="K259" s="34"/>
      <c r="L259" s="35"/>
      <c r="M259" s="8"/>
    </row>
    <row r="260" spans="1:13">
      <c r="A260" s="9"/>
      <c r="B260" s="8"/>
      <c r="F260" s="8"/>
      <c r="G260" s="8"/>
      <c r="H260" s="8"/>
      <c r="I260" s="34"/>
      <c r="J260" s="34"/>
      <c r="K260" s="34"/>
      <c r="L260" s="35"/>
      <c r="M260" s="8"/>
    </row>
    <row r="261" spans="1:13">
      <c r="A261" s="9"/>
      <c r="B261" s="8"/>
      <c r="F261" s="8"/>
      <c r="G261" s="8"/>
      <c r="H261" s="8"/>
      <c r="I261" s="34"/>
      <c r="J261" s="34"/>
      <c r="K261" s="34"/>
      <c r="L261" s="35"/>
      <c r="M261" s="8"/>
    </row>
    <row r="262" spans="1:13">
      <c r="A262" s="9"/>
      <c r="B262" s="8"/>
      <c r="F262" s="8"/>
      <c r="G262" s="8"/>
      <c r="H262" s="8"/>
      <c r="I262" s="34"/>
      <c r="J262" s="34"/>
      <c r="K262" s="34"/>
      <c r="L262" s="35"/>
      <c r="M262" s="8"/>
    </row>
    <row r="263" spans="1:13">
      <c r="A263" s="9"/>
      <c r="B263" s="8"/>
      <c r="F263" s="8"/>
      <c r="G263" s="8"/>
      <c r="H263" s="8"/>
      <c r="I263" s="34"/>
      <c r="J263" s="34"/>
      <c r="K263" s="34"/>
      <c r="L263" s="35"/>
      <c r="M263" s="8"/>
    </row>
    <row r="264" spans="1:13">
      <c r="A264" s="9"/>
      <c r="B264" s="8"/>
      <c r="F264" s="8"/>
      <c r="G264" s="8"/>
      <c r="H264" s="8"/>
      <c r="I264" s="34"/>
      <c r="J264" s="34"/>
      <c r="K264" s="34"/>
      <c r="L264" s="35"/>
      <c r="M264" s="8"/>
    </row>
    <row r="265" spans="1:13">
      <c r="A265" s="9"/>
      <c r="B265" s="8"/>
      <c r="F265" s="8"/>
      <c r="G265" s="8"/>
      <c r="H265" s="8"/>
      <c r="I265" s="34"/>
      <c r="J265" s="34"/>
      <c r="K265" s="34"/>
      <c r="L265" s="35"/>
      <c r="M265" s="8"/>
    </row>
    <row r="266" spans="1:13">
      <c r="A266" s="9"/>
      <c r="B266" s="8"/>
      <c r="F266" s="8"/>
      <c r="G266" s="8"/>
      <c r="H266" s="8"/>
      <c r="I266" s="34"/>
      <c r="J266" s="34"/>
      <c r="K266" s="34"/>
      <c r="L266" s="35"/>
      <c r="M266" s="8"/>
    </row>
    <row r="267" spans="1:13">
      <c r="A267" s="9"/>
      <c r="B267" s="8"/>
      <c r="F267" s="8"/>
      <c r="G267" s="8"/>
      <c r="H267" s="8"/>
      <c r="I267" s="34"/>
      <c r="J267" s="34"/>
      <c r="K267" s="34"/>
      <c r="L267" s="35"/>
      <c r="M267" s="8"/>
    </row>
    <row r="268" spans="1:13">
      <c r="A268" s="9"/>
      <c r="B268" s="8"/>
      <c r="F268" s="8"/>
      <c r="G268" s="8"/>
      <c r="H268" s="8"/>
      <c r="I268" s="34"/>
      <c r="J268" s="34"/>
      <c r="K268" s="34"/>
      <c r="L268" s="35"/>
      <c r="M268" s="8"/>
    </row>
    <row r="269" spans="1:13">
      <c r="A269" s="9"/>
      <c r="B269" s="8"/>
      <c r="F269" s="8"/>
      <c r="G269" s="8"/>
      <c r="H269" s="8"/>
      <c r="I269" s="34"/>
      <c r="J269" s="34"/>
      <c r="K269" s="34"/>
      <c r="L269" s="35"/>
      <c r="M269" s="8"/>
    </row>
  </sheetData>
  <sheetProtection selectLockedCells="1"/>
  <mergeCells count="27">
    <mergeCell ref="L23:L25"/>
    <mergeCell ref="K23:K25"/>
    <mergeCell ref="G161:G169"/>
    <mergeCell ref="B40:B45"/>
    <mergeCell ref="F40:F48"/>
    <mergeCell ref="G40:G48"/>
    <mergeCell ref="H40:H48"/>
    <mergeCell ref="H16:H25"/>
    <mergeCell ref="F16:F25"/>
    <mergeCell ref="G16:G25"/>
    <mergeCell ref="B12:H12"/>
    <mergeCell ref="C9:D9"/>
    <mergeCell ref="C10:D10"/>
    <mergeCell ref="B28:B34"/>
    <mergeCell ref="F28:F37"/>
    <mergeCell ref="G28:G37"/>
    <mergeCell ref="H28:H37"/>
    <mergeCell ref="A16:A25"/>
    <mergeCell ref="B16:B22"/>
    <mergeCell ref="C7:D7"/>
    <mergeCell ref="C8:D8"/>
    <mergeCell ref="C2:F2"/>
    <mergeCell ref="B3:D3"/>
    <mergeCell ref="E3:H3"/>
    <mergeCell ref="C4:D4"/>
    <mergeCell ref="C5:D5"/>
    <mergeCell ref="C6:D6"/>
  </mergeCells>
  <phoneticPr fontId="0" type="noConversion"/>
  <dataValidations xWindow="669" yWindow="565" count="3">
    <dataValidation type="list" allowBlank="1" showInputMessage="1" showErrorMessage="1" sqref="H17">
      <formula1>"A or B, A, B"</formula1>
    </dataValidation>
    <dataValidation type="list" allowBlank="1" showInputMessage="1" showErrorMessage="1" prompt="Choose either A or C from the drop down list." sqref="H118:H120 H113:H114 H108:H109 H127 H161:H169">
      <formula1>"A, C"</formula1>
    </dataValidation>
    <dataValidation type="list" allowBlank="1" showInputMessage="1" showErrorMessage="1" sqref="H5">
      <formula1>"CFCP, CBCP, MBCP"</formula1>
    </dataValidation>
  </dataValidations>
  <printOptions horizontalCentered="1" verticalCentered="1"/>
  <pageMargins left="0.5" right="0.5" top="0.5" bottom="0.5" header="0.17" footer="0.17"/>
  <pageSetup scale="70" fitToHeight="15" orientation="landscape" r:id="rId1"/>
  <headerFooter alignWithMargins="0">
    <oddHeader>&amp;LDRI Canada&amp;CRe-certification</oddHeader>
    <oddFooter>&amp;LVersion 08F - Nov08&amp;C&amp;P -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Form Recertification</vt:lpstr>
      <vt:lpstr>'Form Recertification'!Print_Area</vt:lpstr>
      <vt:lpstr>Instructions!Print_Area</vt:lpstr>
    </vt:vector>
  </TitlesOfParts>
  <Company>DRI Canada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Lawson</dc:creator>
  <cp:lastModifiedBy>User</cp:lastModifiedBy>
  <cp:lastPrinted>2011-01-07T16:22:37Z</cp:lastPrinted>
  <dcterms:created xsi:type="dcterms:W3CDTF">2007-06-15T12:22:24Z</dcterms:created>
  <dcterms:modified xsi:type="dcterms:W3CDTF">2011-01-11T20:45:31Z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